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293BCFB2-9AC9-47B8-8DFB-AA3988AEC205}" xr6:coauthVersionLast="45" xr6:coauthVersionMax="45" xr10:uidLastSave="{00000000-0000-0000-0000-000000000000}"/>
  <bookViews>
    <workbookView xWindow="7770" yWindow="1350" windowWidth="22935" windowHeight="19500" xr2:uid="{00000000-000D-0000-FFFF-FFFF00000000}"/>
  </bookViews>
  <sheets>
    <sheet name="Readme" sheetId="6" r:id="rId1"/>
    <sheet name="Example 1" sheetId="1" r:id="rId2"/>
    <sheet name="Example 2" sheetId="2" r:id="rId3"/>
    <sheet name="Example 3" sheetId="3" r:id="rId4"/>
    <sheet name="Example 4" sheetId="5" r:id="rId5"/>
  </sheets>
  <definedNames>
    <definedName name="A" localSheetId="2">'Example 2'!$B$7</definedName>
    <definedName name="dA" localSheetId="2">'Example 2'!$B$8</definedName>
    <definedName name="eps" localSheetId="1">'Example 1'!$C$6</definedName>
    <definedName name="eps" localSheetId="2">'Example 2'!$B$9</definedName>
    <definedName name="eps" localSheetId="4">'Example 4'!$B$8</definedName>
    <definedName name="u" localSheetId="1">'Example 1'!$C$4</definedName>
    <definedName name="u" localSheetId="3">'Example 3'!$C$4</definedName>
    <definedName name="u1_" localSheetId="4">'Example 4'!$B$4</definedName>
    <definedName name="u2_" localSheetId="4">'Example 4'!$B$5</definedName>
    <definedName name="u3_" localSheetId="4">'Example 4'!$B$6</definedName>
    <definedName name="v" localSheetId="3">'Example 3'!$C$5</definedName>
    <definedName name="w" localSheetId="3">'Example 3'!$C$6</definedName>
    <definedName name="x" localSheetId="1">'Example 1'!$C$3</definedName>
    <definedName name="x" localSheetId="2">'Example 2'!$B$4</definedName>
    <definedName name="x" localSheetId="3">'Example 3'!$C$3</definedName>
    <definedName name="x" localSheetId="4">'Example 4'!$B$3</definedName>
    <definedName name="y" localSheetId="2">'Example 2'!$B$5</definedName>
    <definedName name="y" localSheetId="4">'Example 4'!$B$7</definedName>
    <definedName name="z" localSheetId="1">'Example 1'!$C$5</definedName>
    <definedName name="z" localSheetId="2">'Example 2'!$B$6</definedName>
    <definedName name="z" localSheetId="3">'Example 3'!$C$7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P10" i="3"/>
  <c r="P9" i="3"/>
  <c r="P8" i="3"/>
  <c r="J7" i="1" a="1"/>
  <c r="Q4" i="3" a="1"/>
  <c r="H2" i="5" a="1"/>
  <c r="E6" i="1" a="1"/>
  <c r="H4" i="3" a="1"/>
  <c r="G2" i="2" a="1"/>
  <c r="H2" i="5" l="1"/>
  <c r="K3" i="5"/>
  <c r="I5" i="5"/>
  <c r="L6" i="5"/>
  <c r="J8" i="5"/>
  <c r="H10" i="5"/>
  <c r="K11" i="5"/>
  <c r="I13" i="5"/>
  <c r="L14" i="5"/>
  <c r="J16" i="5"/>
  <c r="H18" i="5"/>
  <c r="K19" i="5"/>
  <c r="I21" i="5"/>
  <c r="L22" i="5"/>
  <c r="I23" i="5"/>
  <c r="K2" i="5"/>
  <c r="H9" i="5"/>
  <c r="L13" i="5"/>
  <c r="K18" i="5"/>
  <c r="J23" i="5"/>
  <c r="J4" i="5"/>
  <c r="I9" i="5"/>
  <c r="H14" i="5"/>
  <c r="L18" i="5"/>
  <c r="K23" i="5"/>
  <c r="H3" i="5"/>
  <c r="L7" i="5"/>
  <c r="K12" i="5"/>
  <c r="H19" i="5"/>
  <c r="H8" i="5"/>
  <c r="L12" i="5"/>
  <c r="K17" i="5"/>
  <c r="J3" i="5"/>
  <c r="L9" i="5"/>
  <c r="I16" i="5"/>
  <c r="K22" i="5"/>
  <c r="I2" i="5"/>
  <c r="L3" i="5"/>
  <c r="J5" i="5"/>
  <c r="H7" i="5"/>
  <c r="K8" i="5"/>
  <c r="I10" i="5"/>
  <c r="L11" i="5"/>
  <c r="J13" i="5"/>
  <c r="H15" i="5"/>
  <c r="K16" i="5"/>
  <c r="I18" i="5"/>
  <c r="L19" i="5"/>
  <c r="J21" i="5"/>
  <c r="H23" i="5"/>
  <c r="K21" i="5"/>
  <c r="L5" i="5"/>
  <c r="J7" i="5"/>
  <c r="I12" i="5"/>
  <c r="H17" i="5"/>
  <c r="I20" i="5"/>
  <c r="L2" i="5"/>
  <c r="K7" i="5"/>
  <c r="J12" i="5"/>
  <c r="I17" i="5"/>
  <c r="H22" i="5"/>
  <c r="K4" i="5"/>
  <c r="J9" i="5"/>
  <c r="I14" i="5"/>
  <c r="J17" i="5"/>
  <c r="L23" i="5"/>
  <c r="L4" i="5"/>
  <c r="K9" i="5"/>
  <c r="J14" i="5"/>
  <c r="I19" i="5"/>
  <c r="J2" i="5"/>
  <c r="H4" i="5"/>
  <c r="K5" i="5"/>
  <c r="I7" i="5"/>
  <c r="L8" i="5"/>
  <c r="J10" i="5"/>
  <c r="H12" i="5"/>
  <c r="K13" i="5"/>
  <c r="I15" i="5"/>
  <c r="L16" i="5"/>
  <c r="J18" i="5"/>
  <c r="H20" i="5"/>
  <c r="I4" i="5"/>
  <c r="K10" i="5"/>
  <c r="J15" i="5"/>
  <c r="L21" i="5"/>
  <c r="H6" i="5"/>
  <c r="L10" i="5"/>
  <c r="K15" i="5"/>
  <c r="J20" i="5"/>
  <c r="I6" i="5"/>
  <c r="H11" i="5"/>
  <c r="L15" i="5"/>
  <c r="K20" i="5"/>
  <c r="J6" i="5"/>
  <c r="I11" i="5"/>
  <c r="H16" i="5"/>
  <c r="J22" i="5"/>
  <c r="K6" i="5"/>
  <c r="I8" i="5"/>
  <c r="K14" i="5"/>
  <c r="H21" i="5"/>
  <c r="I22" i="5"/>
  <c r="L20" i="5"/>
  <c r="H5" i="5"/>
  <c r="J11" i="5"/>
  <c r="L17" i="5"/>
  <c r="I3" i="5"/>
  <c r="H13" i="5"/>
  <c r="J19" i="5"/>
  <c r="Q4" i="3"/>
  <c r="T5" i="3"/>
  <c r="R7" i="3"/>
  <c r="U8" i="3"/>
  <c r="S10" i="3"/>
  <c r="Q12" i="3"/>
  <c r="T13" i="3"/>
  <c r="R15" i="3"/>
  <c r="U16" i="3"/>
  <c r="S18" i="3"/>
  <c r="Q20" i="3"/>
  <c r="T21" i="3"/>
  <c r="R23" i="3"/>
  <c r="U24" i="3"/>
  <c r="S26" i="3"/>
  <c r="Q22" i="3"/>
  <c r="R25" i="3"/>
  <c r="U7" i="3"/>
  <c r="R14" i="3"/>
  <c r="Q19" i="3"/>
  <c r="U23" i="3"/>
  <c r="U4" i="3"/>
  <c r="U12" i="3"/>
  <c r="T17" i="3"/>
  <c r="T25" i="3"/>
  <c r="R8" i="3"/>
  <c r="Q13" i="3"/>
  <c r="S19" i="3"/>
  <c r="U6" i="3"/>
  <c r="U14" i="3"/>
  <c r="R21" i="3"/>
  <c r="S5" i="3"/>
  <c r="U11" i="3"/>
  <c r="R18" i="3"/>
  <c r="R26" i="3"/>
  <c r="R4" i="3"/>
  <c r="U5" i="3"/>
  <c r="S7" i="3"/>
  <c r="Q9" i="3"/>
  <c r="T10" i="3"/>
  <c r="R12" i="3"/>
  <c r="U13" i="3"/>
  <c r="S15" i="3"/>
  <c r="Q17" i="3"/>
  <c r="T18" i="3"/>
  <c r="R20" i="3"/>
  <c r="U21" i="3"/>
  <c r="S23" i="3"/>
  <c r="Q25" i="3"/>
  <c r="T26" i="3"/>
  <c r="S20" i="3"/>
  <c r="U26" i="3"/>
  <c r="R6" i="3"/>
  <c r="Q11" i="3"/>
  <c r="U15" i="3"/>
  <c r="R22" i="3"/>
  <c r="S6" i="3"/>
  <c r="T9" i="3"/>
  <c r="S14" i="3"/>
  <c r="R19" i="3"/>
  <c r="Q24" i="3"/>
  <c r="T6" i="3"/>
  <c r="T14" i="3"/>
  <c r="Q21" i="3"/>
  <c r="U25" i="3"/>
  <c r="Q10" i="3"/>
  <c r="R13" i="3"/>
  <c r="T19" i="3"/>
  <c r="Q26" i="3"/>
  <c r="T8" i="3"/>
  <c r="S13" i="3"/>
  <c r="S21" i="3"/>
  <c r="S4" i="3"/>
  <c r="Q6" i="3"/>
  <c r="T7" i="3"/>
  <c r="R9" i="3"/>
  <c r="U10" i="3"/>
  <c r="S12" i="3"/>
  <c r="Q14" i="3"/>
  <c r="T15" i="3"/>
  <c r="R17" i="3"/>
  <c r="U18" i="3"/>
  <c r="T23" i="3"/>
  <c r="T12" i="3"/>
  <c r="T20" i="3"/>
  <c r="S25" i="3"/>
  <c r="Q8" i="3"/>
  <c r="Q16" i="3"/>
  <c r="S22" i="3"/>
  <c r="Q5" i="3"/>
  <c r="S11" i="3"/>
  <c r="U17" i="3"/>
  <c r="R24" i="3"/>
  <c r="R5" i="3"/>
  <c r="T11" i="3"/>
  <c r="Q18" i="3"/>
  <c r="S24" i="3"/>
  <c r="R10" i="3"/>
  <c r="T16" i="3"/>
  <c r="T24" i="3"/>
  <c r="T4" i="3"/>
  <c r="S9" i="3"/>
  <c r="S17" i="3"/>
  <c r="R11" i="3"/>
  <c r="U20" i="3"/>
  <c r="U9" i="3"/>
  <c r="R16" i="3"/>
  <c r="T22" i="3"/>
  <c r="S8" i="3"/>
  <c r="S16" i="3"/>
  <c r="U22" i="3"/>
  <c r="Q7" i="3"/>
  <c r="Q15" i="3"/>
  <c r="Q23" i="3"/>
  <c r="U19" i="3"/>
  <c r="H4" i="3"/>
  <c r="K5" i="3"/>
  <c r="I7" i="3"/>
  <c r="L8" i="3"/>
  <c r="J10" i="3"/>
  <c r="H12" i="3"/>
  <c r="K13" i="3"/>
  <c r="I15" i="3"/>
  <c r="L16" i="3"/>
  <c r="J18" i="3"/>
  <c r="H20" i="3"/>
  <c r="K21" i="3"/>
  <c r="I23" i="3"/>
  <c r="L24" i="3"/>
  <c r="J26" i="3"/>
  <c r="H6" i="3"/>
  <c r="L10" i="3"/>
  <c r="H14" i="3"/>
  <c r="I17" i="3"/>
  <c r="H22" i="3"/>
  <c r="K4" i="3"/>
  <c r="H11" i="3"/>
  <c r="J17" i="3"/>
  <c r="L23" i="3"/>
  <c r="J6" i="3"/>
  <c r="K9" i="3"/>
  <c r="J14" i="3"/>
  <c r="I19" i="3"/>
  <c r="H24" i="3"/>
  <c r="H5" i="3"/>
  <c r="L9" i="3"/>
  <c r="K14" i="3"/>
  <c r="H21" i="3"/>
  <c r="L25" i="3"/>
  <c r="J16" i="3"/>
  <c r="L22" i="3"/>
  <c r="H7" i="3"/>
  <c r="L11" i="3"/>
  <c r="I18" i="3"/>
  <c r="K24" i="3"/>
  <c r="I4" i="3"/>
  <c r="L5" i="3"/>
  <c r="J7" i="3"/>
  <c r="H9" i="3"/>
  <c r="K10" i="3"/>
  <c r="I12" i="3"/>
  <c r="L13" i="3"/>
  <c r="J15" i="3"/>
  <c r="H17" i="3"/>
  <c r="K18" i="3"/>
  <c r="I20" i="3"/>
  <c r="L21" i="3"/>
  <c r="J23" i="3"/>
  <c r="H25" i="3"/>
  <c r="K26" i="3"/>
  <c r="I9" i="3"/>
  <c r="K15" i="3"/>
  <c r="J20" i="3"/>
  <c r="K23" i="3"/>
  <c r="L26" i="3"/>
  <c r="I6" i="3"/>
  <c r="J9" i="3"/>
  <c r="I14" i="3"/>
  <c r="K20" i="3"/>
  <c r="J25" i="3"/>
  <c r="H8" i="3"/>
  <c r="I11" i="3"/>
  <c r="H16" i="3"/>
  <c r="L20" i="3"/>
  <c r="K25" i="3"/>
  <c r="I8" i="3"/>
  <c r="H13" i="3"/>
  <c r="L17" i="3"/>
  <c r="I24" i="3"/>
  <c r="L14" i="3"/>
  <c r="I21" i="3"/>
  <c r="J4" i="3"/>
  <c r="K7" i="3"/>
  <c r="J12" i="3"/>
  <c r="L18" i="3"/>
  <c r="I25" i="3"/>
  <c r="L7" i="3"/>
  <c r="K12" i="3"/>
  <c r="L15" i="3"/>
  <c r="H19" i="3"/>
  <c r="I22" i="3"/>
  <c r="L4" i="3"/>
  <c r="L12" i="3"/>
  <c r="K17" i="3"/>
  <c r="J22" i="3"/>
  <c r="K6" i="3"/>
  <c r="J11" i="3"/>
  <c r="I16" i="3"/>
  <c r="K22" i="3"/>
  <c r="I13" i="3"/>
  <c r="K19" i="3"/>
  <c r="J24" i="3"/>
  <c r="K8" i="3"/>
  <c r="J13" i="3"/>
  <c r="L19" i="3"/>
  <c r="I26" i="3"/>
  <c r="J19" i="3"/>
  <c r="J5" i="3"/>
  <c r="H15" i="3"/>
  <c r="H23" i="3"/>
  <c r="I5" i="3"/>
  <c r="L6" i="3"/>
  <c r="J8" i="3"/>
  <c r="H10" i="3"/>
  <c r="K11" i="3"/>
  <c r="H18" i="3"/>
  <c r="H26" i="3"/>
  <c r="I10" i="3"/>
  <c r="K16" i="3"/>
  <c r="J21" i="3"/>
  <c r="G2" i="2"/>
  <c r="I4" i="2"/>
  <c r="H7" i="2"/>
  <c r="G10" i="2"/>
  <c r="I12" i="2"/>
  <c r="H15" i="2"/>
  <c r="G18" i="2"/>
  <c r="I20" i="2"/>
  <c r="H23" i="2"/>
  <c r="G16" i="2"/>
  <c r="G24" i="2"/>
  <c r="G3" i="2"/>
  <c r="I13" i="2"/>
  <c r="I21" i="2"/>
  <c r="G6" i="2"/>
  <c r="I16" i="2"/>
  <c r="H6" i="2"/>
  <c r="G17" i="2"/>
  <c r="G4" i="2"/>
  <c r="I14" i="2"/>
  <c r="H4" i="2"/>
  <c r="H12" i="2"/>
  <c r="G23" i="2"/>
  <c r="H2" i="2"/>
  <c r="G5" i="2"/>
  <c r="I7" i="2"/>
  <c r="H10" i="2"/>
  <c r="G13" i="2"/>
  <c r="I15" i="2"/>
  <c r="H18" i="2"/>
  <c r="G21" i="2"/>
  <c r="I23" i="2"/>
  <c r="H13" i="2"/>
  <c r="H21" i="2"/>
  <c r="I5" i="2"/>
  <c r="G11" i="2"/>
  <c r="G19" i="2"/>
  <c r="H24" i="2"/>
  <c r="H11" i="2"/>
  <c r="G22" i="2"/>
  <c r="G9" i="2"/>
  <c r="H22" i="2"/>
  <c r="H9" i="2"/>
  <c r="G20" i="2"/>
  <c r="I9" i="2"/>
  <c r="G15" i="2"/>
  <c r="H20" i="2"/>
  <c r="I2" i="2"/>
  <c r="H5" i="2"/>
  <c r="G8" i="2"/>
  <c r="I10" i="2"/>
  <c r="I18" i="2"/>
  <c r="H8" i="2"/>
  <c r="H16" i="2"/>
  <c r="I8" i="2"/>
  <c r="H19" i="2"/>
  <c r="I3" i="2"/>
  <c r="H14" i="2"/>
  <c r="I6" i="2"/>
  <c r="H17" i="2"/>
  <c r="H3" i="2"/>
  <c r="G14" i="2"/>
  <c r="I24" i="2"/>
  <c r="I11" i="2"/>
  <c r="I19" i="2"/>
  <c r="G12" i="2"/>
  <c r="I22" i="2"/>
  <c r="G7" i="2"/>
  <c r="I17" i="2"/>
  <c r="J7" i="1"/>
  <c r="L9" i="1"/>
  <c r="K12" i="1"/>
  <c r="J15" i="1"/>
  <c r="L17" i="1"/>
  <c r="K20" i="1"/>
  <c r="J23" i="1"/>
  <c r="L25" i="1"/>
  <c r="K28" i="1"/>
  <c r="K18" i="1"/>
  <c r="J21" i="1"/>
  <c r="K26" i="1"/>
  <c r="J8" i="1"/>
  <c r="K13" i="1"/>
  <c r="L18" i="1"/>
  <c r="J24" i="1"/>
  <c r="L26" i="1"/>
  <c r="L13" i="1"/>
  <c r="J19" i="1"/>
  <c r="J27" i="1"/>
  <c r="K11" i="1"/>
  <c r="L16" i="1"/>
  <c r="J22" i="1"/>
  <c r="K27" i="1"/>
  <c r="K14" i="1"/>
  <c r="L19" i="1"/>
  <c r="K9" i="1"/>
  <c r="J20" i="1"/>
  <c r="J28" i="1"/>
  <c r="K7" i="1"/>
  <c r="J10" i="1"/>
  <c r="L12" i="1"/>
  <c r="K15" i="1"/>
  <c r="J18" i="1"/>
  <c r="L20" i="1"/>
  <c r="K23" i="1"/>
  <c r="J26" i="1"/>
  <c r="L28" i="1"/>
  <c r="L7" i="1"/>
  <c r="K10" i="1"/>
  <c r="J13" i="1"/>
  <c r="L15" i="1"/>
  <c r="L23" i="1"/>
  <c r="J29" i="1"/>
  <c r="L10" i="1"/>
  <c r="J16" i="1"/>
  <c r="K21" i="1"/>
  <c r="K29" i="1"/>
  <c r="K16" i="1"/>
  <c r="K24" i="1"/>
  <c r="L29" i="1"/>
  <c r="J14" i="1"/>
  <c r="K19" i="1"/>
  <c r="J9" i="1"/>
  <c r="J17" i="1"/>
  <c r="J25" i="1"/>
  <c r="L14" i="1"/>
  <c r="L22" i="1"/>
  <c r="K8" i="1"/>
  <c r="J11" i="1"/>
  <c r="L21" i="1"/>
  <c r="L24" i="1"/>
  <c r="L11" i="1"/>
  <c r="K22" i="1"/>
  <c r="K17" i="1"/>
  <c r="L8" i="1"/>
  <c r="L27" i="1"/>
  <c r="J12" i="1"/>
  <c r="K25" i="1"/>
  <c r="E6" i="1"/>
  <c r="G8" i="1"/>
  <c r="F11" i="1"/>
  <c r="E14" i="1"/>
  <c r="G16" i="1"/>
  <c r="F19" i="1"/>
  <c r="E22" i="1"/>
  <c r="G24" i="1"/>
  <c r="F27" i="1"/>
  <c r="F9" i="1"/>
  <c r="G14" i="1"/>
  <c r="E20" i="1"/>
  <c r="F25" i="1"/>
  <c r="E23" i="1"/>
  <c r="E10" i="1"/>
  <c r="E18" i="1"/>
  <c r="E26" i="1"/>
  <c r="E13" i="1"/>
  <c r="E21" i="1"/>
  <c r="E8" i="1"/>
  <c r="G18" i="1"/>
  <c r="F6" i="1"/>
  <c r="E9" i="1"/>
  <c r="G11" i="1"/>
  <c r="F14" i="1"/>
  <c r="E17" i="1"/>
  <c r="G19" i="1"/>
  <c r="F22" i="1"/>
  <c r="E25" i="1"/>
  <c r="G27" i="1"/>
  <c r="G6" i="1"/>
  <c r="E12" i="1"/>
  <c r="F17" i="1"/>
  <c r="G22" i="1"/>
  <c r="E28" i="1"/>
  <c r="G25" i="1"/>
  <c r="F28" i="1"/>
  <c r="G12" i="1"/>
  <c r="F23" i="1"/>
  <c r="G7" i="1"/>
  <c r="F18" i="1"/>
  <c r="E16" i="1"/>
  <c r="G26" i="1"/>
  <c r="F8" i="1"/>
  <c r="E19" i="1"/>
  <c r="E27" i="1"/>
  <c r="E7" i="1"/>
  <c r="G9" i="1"/>
  <c r="F12" i="1"/>
  <c r="E15" i="1"/>
  <c r="G17" i="1"/>
  <c r="F20" i="1"/>
  <c r="G20" i="1"/>
  <c r="G28" i="1"/>
  <c r="F10" i="1"/>
  <c r="G23" i="1"/>
  <c r="G10" i="1"/>
  <c r="F21" i="1"/>
  <c r="E11" i="1"/>
  <c r="F16" i="1"/>
  <c r="F24" i="1"/>
  <c r="F7" i="1"/>
  <c r="F15" i="1"/>
  <c r="G15" i="1"/>
  <c r="F26" i="1"/>
  <c r="F13" i="1"/>
  <c r="E24" i="1"/>
  <c r="G13" i="1"/>
  <c r="G21" i="1"/>
  <c r="B13" i="5"/>
  <c r="B12" i="5"/>
  <c r="B11" i="5"/>
  <c r="B10" i="5"/>
  <c r="E4" i="5"/>
  <c r="E5" i="5"/>
  <c r="E3" i="5"/>
  <c r="E6" i="3"/>
  <c r="E5" i="3"/>
  <c r="E4" i="3"/>
  <c r="E3" i="3"/>
  <c r="C12" i="3"/>
  <c r="C11" i="3"/>
  <c r="C10" i="3"/>
  <c r="C9" i="3"/>
  <c r="B8" i="2"/>
  <c r="B7" i="2"/>
  <c r="E5" i="2"/>
  <c r="E4" i="2"/>
  <c r="B11" i="2"/>
  <c r="O7" i="1"/>
  <c r="N7" i="1"/>
  <c r="B12" i="2" l="1"/>
  <c r="C13" i="1" l="1"/>
  <c r="C12" i="1"/>
  <c r="C9" i="1"/>
  <c r="C8" i="1"/>
  <c r="N3" i="5" l="1"/>
  <c r="N6" i="5"/>
  <c r="N20" i="5"/>
  <c r="N9" i="5"/>
  <c r="N11" i="5"/>
  <c r="N19" i="5"/>
  <c r="N4" i="5"/>
  <c r="N12" i="5"/>
  <c r="N14" i="5"/>
  <c r="N5" i="5"/>
  <c r="N13" i="5"/>
  <c r="N8" i="5"/>
  <c r="N23" i="5"/>
  <c r="N7" i="5"/>
  <c r="N10" i="5"/>
  <c r="N22" i="5"/>
  <c r="N21" i="5"/>
  <c r="N17" i="5"/>
  <c r="N16" i="5"/>
  <c r="N15" i="5"/>
  <c r="N18" i="5"/>
</calcChain>
</file>

<file path=xl/sharedStrings.xml><?xml version="1.0" encoding="utf-8"?>
<sst xmlns="http://schemas.openxmlformats.org/spreadsheetml/2006/main" count="50" uniqueCount="30">
  <si>
    <t>du/dx=</t>
  </si>
  <si>
    <t>dz/dx=</t>
  </si>
  <si>
    <t>System Jacobian</t>
  </si>
  <si>
    <t>BC Formulas Jacobian</t>
  </si>
  <si>
    <t>with analytic Jacobians</t>
  </si>
  <si>
    <t>dy/dx=</t>
  </si>
  <si>
    <t>dw/dx=</t>
  </si>
  <si>
    <t>dv/dx=</t>
  </si>
  <si>
    <t>Alg. Constr</t>
  </si>
  <si>
    <t>Variables</t>
  </si>
  <si>
    <t>x</t>
  </si>
  <si>
    <t>y</t>
  </si>
  <si>
    <t>z</t>
  </si>
  <si>
    <t>eps</t>
  </si>
  <si>
    <t>Equations</t>
  </si>
  <si>
    <t>u</t>
  </si>
  <si>
    <t>A</t>
  </si>
  <si>
    <t>dA</t>
  </si>
  <si>
    <t>BCs</t>
  </si>
  <si>
    <t>Bcs</t>
  </si>
  <si>
    <t>v</t>
  </si>
  <si>
    <t>w</t>
  </si>
  <si>
    <t>u1_</t>
  </si>
  <si>
    <t>u2_</t>
  </si>
  <si>
    <t>u3_</t>
  </si>
  <si>
    <t xml:space="preserve">du1/dx </t>
  </si>
  <si>
    <t xml:space="preserve">du2/dx </t>
  </si>
  <si>
    <t xml:space="preserve">du3/dx </t>
  </si>
  <si>
    <t>Bc pts</t>
  </si>
  <si>
    <t>with interior Bc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</si>
</sst>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062564853814"/>
          <c:y val="4.6679606977430642E-2"/>
          <c:w val="0.81247537081120669"/>
          <c:h val="0.88612795724932658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'Example 1'!$G$6</c:f>
              <c:strCache>
                <c:ptCount val="1"/>
                <c:pt idx="0">
                  <c:v>z</c:v>
                </c:pt>
              </c:strCache>
            </c:strRef>
          </c:tx>
          <c:marker>
            <c:symbol val="none"/>
          </c:marker>
          <c:xVal>
            <c:numRef>
              <c:f>'Example 1'!$E$7:$E$27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1'!$G$7:$G$27</c:f>
              <c:numCache>
                <c:formatCode>General</c:formatCode>
                <c:ptCount val="21"/>
                <c:pt idx="0">
                  <c:v>-9.2239472055934453</c:v>
                </c:pt>
                <c:pt idx="1">
                  <c:v>-3.9362490564027177</c:v>
                </c:pt>
                <c:pt idx="2">
                  <c:v>-1.9255088235601141</c:v>
                </c:pt>
                <c:pt idx="3">
                  <c:v>-0.95066345840063204</c:v>
                </c:pt>
                <c:pt idx="4">
                  <c:v>-0.41601187373849191</c:v>
                </c:pt>
                <c:pt idx="5">
                  <c:v>-9.6357452223717832E-2</c:v>
                </c:pt>
                <c:pt idx="6">
                  <c:v>0.1105872488600857</c:v>
                </c:pt>
                <c:pt idx="7">
                  <c:v>0.25643650600704859</c:v>
                </c:pt>
                <c:pt idx="8">
                  <c:v>0.36887327855264473</c:v>
                </c:pt>
                <c:pt idx="9">
                  <c:v>0.46330157002953803</c:v>
                </c:pt>
                <c:pt idx="10">
                  <c:v>0.54850189108980174</c:v>
                </c:pt>
                <c:pt idx="11">
                  <c:v>0.62955997632678495</c:v>
                </c:pt>
                <c:pt idx="12">
                  <c:v>0.70950439696769418</c:v>
                </c:pt>
                <c:pt idx="13">
                  <c:v>0.79021620792593683</c:v>
                </c:pt>
                <c:pt idx="14">
                  <c:v>0.87291161747301693</c:v>
                </c:pt>
                <c:pt idx="15">
                  <c:v>0.95851567719862263</c:v>
                </c:pt>
                <c:pt idx="16">
                  <c:v>1.0477674892772075</c:v>
                </c:pt>
                <c:pt idx="17">
                  <c:v>1.1413707025980839</c:v>
                </c:pt>
                <c:pt idx="18">
                  <c:v>1.2400412860108938</c:v>
                </c:pt>
                <c:pt idx="19">
                  <c:v>1.344567148771995</c:v>
                </c:pt>
                <c:pt idx="20">
                  <c:v>1.4558332296747958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65-4B6F-B335-8C0E8059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11072"/>
        <c:axId val="249311632"/>
      </c:scatterChart>
      <c:scatterChart>
        <c:scatterStyle val="smoothMarker"/>
        <c:varyColors val="0"/>
        <c:ser>
          <c:idx val="0"/>
          <c:order val="0"/>
          <c:tx>
            <c:strRef>
              <c:f>'Example 1'!$F$6</c:f>
              <c:strCache>
                <c:ptCount val="1"/>
                <c:pt idx="0">
                  <c:v>u</c:v>
                </c:pt>
              </c:strCache>
            </c:strRef>
          </c:tx>
          <c:marker>
            <c:symbol val="none"/>
          </c:marker>
          <c:xVal>
            <c:numRef>
              <c:f>'Example 1'!$E$7:$E$27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1'!$F$7:$F$27</c:f>
              <c:numCache>
                <c:formatCode>General</c:formatCode>
                <c:ptCount val="21"/>
                <c:pt idx="0">
                  <c:v>0</c:v>
                </c:pt>
                <c:pt idx="1">
                  <c:v>-0.30434922113620111</c:v>
                </c:pt>
                <c:pt idx="2">
                  <c:v>-0.44424430475697557</c:v>
                </c:pt>
                <c:pt idx="3">
                  <c:v>-0.5135362302753429</c:v>
                </c:pt>
                <c:pt idx="4">
                  <c:v>-0.54647906829443349</c:v>
                </c:pt>
                <c:pt idx="5">
                  <c:v>-0.55866051203584366</c:v>
                </c:pt>
                <c:pt idx="6">
                  <c:v>-0.55796746195603897</c:v>
                </c:pt>
                <c:pt idx="7">
                  <c:v>-0.54860751905882588</c:v>
                </c:pt>
                <c:pt idx="8">
                  <c:v>-0.53287429835504363</c:v>
                </c:pt>
                <c:pt idx="9">
                  <c:v>-0.51201657058949201</c:v>
                </c:pt>
                <c:pt idx="10">
                  <c:v>-0.48669578997501445</c:v>
                </c:pt>
                <c:pt idx="11">
                  <c:v>-0.45723439543066752</c:v>
                </c:pt>
                <c:pt idx="12">
                  <c:v>-0.42375750119314937</c:v>
                </c:pt>
                <c:pt idx="13">
                  <c:v>-0.38627100332506237</c:v>
                </c:pt>
                <c:pt idx="14">
                  <c:v>-0.34470281179118378</c:v>
                </c:pt>
                <c:pt idx="15">
                  <c:v>-0.29893088369290211</c:v>
                </c:pt>
                <c:pt idx="16">
                  <c:v>-0.24879053144431396</c:v>
                </c:pt>
                <c:pt idx="17">
                  <c:v>-0.1940815034754052</c:v>
                </c:pt>
                <c:pt idx="18">
                  <c:v>-0.13456901254087461</c:v>
                </c:pt>
                <c:pt idx="19">
                  <c:v>-6.9980045295571142E-2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65-4B6F-B335-8C0E8059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12752"/>
        <c:axId val="249312192"/>
      </c:scatterChart>
      <c:valAx>
        <c:axId val="249311072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249311632"/>
        <c:crosses val="autoZero"/>
        <c:crossBetween val="midCat"/>
      </c:valAx>
      <c:valAx>
        <c:axId val="24931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311072"/>
        <c:crosses val="autoZero"/>
        <c:crossBetween val="midCat"/>
      </c:valAx>
      <c:valAx>
        <c:axId val="2493121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49312752"/>
        <c:crosses val="max"/>
        <c:crossBetween val="midCat"/>
      </c:valAx>
      <c:valAx>
        <c:axId val="24931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312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517509896898245"/>
          <c:y val="0.53144741371696969"/>
          <c:w val="0.15279940836124767"/>
          <c:h val="0.20695761412033575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'Example 2'!$I$2</c:f>
              <c:strCache>
                <c:ptCount val="1"/>
                <c:pt idx="0">
                  <c:v>z</c:v>
                </c:pt>
              </c:strCache>
            </c:strRef>
          </c:tx>
          <c:marker>
            <c:symbol val="none"/>
          </c:marker>
          <c:xVal>
            <c:numRef>
              <c:f>'Example 2'!$G$3:$G$23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2'!$I$3:$I$23</c:f>
              <c:numCache>
                <c:formatCode>General</c:formatCode>
                <c:ptCount val="21"/>
                <c:pt idx="0">
                  <c:v>0.83522281030985079</c:v>
                </c:pt>
                <c:pt idx="1">
                  <c:v>0.83401880968488329</c:v>
                </c:pt>
                <c:pt idx="2">
                  <c:v>0.82893583023827322</c:v>
                </c:pt>
                <c:pt idx="3">
                  <c:v>0.81959205575893956</c:v>
                </c:pt>
                <c:pt idx="4">
                  <c:v>0.80620122068145883</c:v>
                </c:pt>
                <c:pt idx="5">
                  <c:v>0.78914108911640846</c:v>
                </c:pt>
                <c:pt idx="6">
                  <c:v>0.76890018868331789</c:v>
                </c:pt>
                <c:pt idx="7">
                  <c:v>0.74596908172562271</c:v>
                </c:pt>
                <c:pt idx="8">
                  <c:v>0.7202597325079404</c:v>
                </c:pt>
                <c:pt idx="9">
                  <c:v>0.68486485398014429</c:v>
                </c:pt>
                <c:pt idx="10">
                  <c:v>0.54992658438844222</c:v>
                </c:pt>
                <c:pt idx="11">
                  <c:v>-0.73972112718814476</c:v>
                </c:pt>
                <c:pt idx="12">
                  <c:v>-10.552193761336889</c:v>
                </c:pt>
                <c:pt idx="13">
                  <c:v>-2.5322871607331634</c:v>
                </c:pt>
                <c:pt idx="14">
                  <c:v>-0.76691646025452487</c:v>
                </c:pt>
                <c:pt idx="15">
                  <c:v>-0.68353102243392672</c:v>
                </c:pt>
                <c:pt idx="16">
                  <c:v>-0.61880312009307215</c:v>
                </c:pt>
                <c:pt idx="17">
                  <c:v>-0.56442214254374723</c:v>
                </c:pt>
                <c:pt idx="18">
                  <c:v>-0.51744697027941144</c:v>
                </c:pt>
                <c:pt idx="19">
                  <c:v>-0.47612288819029341</c:v>
                </c:pt>
                <c:pt idx="20">
                  <c:v>-0.43931262358075024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42-442E-8A08-1D0DFA09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16112"/>
        <c:axId val="249316672"/>
      </c:scatterChart>
      <c:scatterChart>
        <c:scatterStyle val="smoothMarker"/>
        <c:varyColors val="0"/>
        <c:ser>
          <c:idx val="0"/>
          <c:order val="0"/>
          <c:tx>
            <c:strRef>
              <c:f>'Example 2'!$H$2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'Example 2'!$G$3:$G$23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2'!$H$3:$H$23</c:f>
              <c:numCache>
                <c:formatCode>General</c:formatCode>
                <c:ptCount val="21"/>
                <c:pt idx="0">
                  <c:v>0.91290000000000004</c:v>
                </c:pt>
                <c:pt idx="1">
                  <c:v>0.95464566941449047</c:v>
                </c:pt>
                <c:pt idx="2">
                  <c:v>0.99623653000891688</c:v>
                </c:pt>
                <c:pt idx="3">
                  <c:v>1.0374677070865699</c:v>
                </c:pt>
                <c:pt idx="4">
                  <c:v>1.0781286457868358</c:v>
                </c:pt>
                <c:pt idx="5">
                  <c:v>1.1180264777027902</c:v>
                </c:pt>
                <c:pt idx="6">
                  <c:v>1.1569897184199716</c:v>
                </c:pt>
                <c:pt idx="7">
                  <c:v>1.1948718576593997</c:v>
                </c:pt>
                <c:pt idx="8">
                  <c:v>1.2315422050746672</c:v>
                </c:pt>
                <c:pt idx="9">
                  <c:v>1.266760161697416</c:v>
                </c:pt>
                <c:pt idx="10">
                  <c:v>1.2986488407217922</c:v>
                </c:pt>
                <c:pt idx="11">
                  <c:v>1.3055523110151102</c:v>
                </c:pt>
                <c:pt idx="12">
                  <c:v>1.0835844433217581</c:v>
                </c:pt>
                <c:pt idx="13">
                  <c:v>0.60300228992896776</c:v>
                </c:pt>
                <c:pt idx="14">
                  <c:v>0.54788512212879004</c:v>
                </c:pt>
                <c:pt idx="15">
                  <c:v>0.51175896947009736</c:v>
                </c:pt>
                <c:pt idx="16">
                  <c:v>0.47925217127249159</c:v>
                </c:pt>
                <c:pt idx="17">
                  <c:v>0.44970751275741511</c:v>
                </c:pt>
                <c:pt idx="18">
                  <c:v>0.42268723905559685</c:v>
                </c:pt>
                <c:pt idx="19">
                  <c:v>0.39786885145036865</c:v>
                </c:pt>
                <c:pt idx="20">
                  <c:v>0.37499999999999994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42-442E-8A08-1D0DFA09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55808"/>
        <c:axId val="251755248"/>
      </c:scatterChart>
      <c:valAx>
        <c:axId val="2493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316672"/>
        <c:crosses val="autoZero"/>
        <c:crossBetween val="midCat"/>
      </c:valAx>
      <c:valAx>
        <c:axId val="24931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316112"/>
        <c:crosses val="autoZero"/>
        <c:crossBetween val="midCat"/>
      </c:valAx>
      <c:valAx>
        <c:axId val="251755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51755808"/>
        <c:crosses val="max"/>
        <c:crossBetween val="midCat"/>
      </c:valAx>
      <c:valAx>
        <c:axId val="25175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755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181933508311458"/>
          <c:y val="0.55570194947005658"/>
          <c:w val="0.16193561412763852"/>
          <c:h val="0.28074212097533607"/>
        </c:manualLayout>
      </c:layout>
      <c:overlay val="1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'Example 3'!$I$4</c:f>
              <c:strCache>
                <c:ptCount val="1"/>
                <c:pt idx="0">
                  <c:v>w</c:v>
                </c:pt>
              </c:strCache>
            </c:strRef>
          </c:tx>
          <c:marker>
            <c:symbol val="none"/>
          </c:marker>
          <c:xVal>
            <c:numRef>
              <c:f>'Example 3'!$H$5:$H$25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3'!$I$5:$I$25</c:f>
              <c:numCache>
                <c:formatCode>General</c:formatCode>
                <c:ptCount val="21"/>
                <c:pt idx="0">
                  <c:v>-0.50000000000000067</c:v>
                </c:pt>
                <c:pt idx="1">
                  <c:v>-0.33010935922802115</c:v>
                </c:pt>
                <c:pt idx="2">
                  <c:v>-0.20831910605644688</c:v>
                </c:pt>
                <c:pt idx="3">
                  <c:v>-0.12078287183530939</c:v>
                </c:pt>
                <c:pt idx="4">
                  <c:v>-5.7870373016361921E-2</c:v>
                </c:pt>
                <c:pt idx="5">
                  <c:v>-1.2799999999999817E-2</c:v>
                </c:pt>
                <c:pt idx="6">
                  <c:v>1.9257029938304228E-2</c:v>
                </c:pt>
                <c:pt idx="7">
                  <c:v>4.1773216299250043E-2</c:v>
                </c:pt>
                <c:pt idx="8">
                  <c:v>5.7267805272356011E-2</c:v>
                </c:pt>
                <c:pt idx="9">
                  <c:v>6.7582756654926149E-2</c:v>
                </c:pt>
                <c:pt idx="10">
                  <c:v>7.4074074074074209E-2</c:v>
                </c:pt>
                <c:pt idx="11">
                  <c:v>7.7745931258859341E-2</c:v>
                </c:pt>
                <c:pt idx="12">
                  <c:v>7.9345703071100324E-2</c:v>
                </c:pt>
                <c:pt idx="13">
                  <c:v>7.9431935216349447E-2</c:v>
                </c:pt>
                <c:pt idx="14">
                  <c:v>7.8423390442659877E-2</c:v>
                </c:pt>
                <c:pt idx="15">
                  <c:v>7.6634735526863826E-2</c:v>
                </c:pt>
                <c:pt idx="16">
                  <c:v>7.4302697802221651E-2</c:v>
                </c:pt>
                <c:pt idx="17">
                  <c:v>7.1605374339512098E-2</c:v>
                </c:pt>
                <c:pt idx="18">
                  <c:v>6.8676575541217894E-2</c:v>
                </c:pt>
                <c:pt idx="19">
                  <c:v>6.5616542611351913E-2</c:v>
                </c:pt>
                <c:pt idx="20">
                  <c:v>6.2500000000000042E-2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4B-4A31-A48A-95BF36697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60288"/>
        <c:axId val="251760848"/>
      </c:scatterChart>
      <c:scatterChart>
        <c:scatterStyle val="smoothMarker"/>
        <c:varyColors val="0"/>
        <c:ser>
          <c:idx val="1"/>
          <c:order val="1"/>
          <c:tx>
            <c:strRef>
              <c:f>'Example 3'!$J$4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'Example 3'!$H$5:$H$25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3'!$J$5:$J$25</c:f>
              <c:numCache>
                <c:formatCode>General</c:formatCode>
                <c:ptCount val="21"/>
                <c:pt idx="0">
                  <c:v>-5.1837823691449904E-18</c:v>
                </c:pt>
                <c:pt idx="1">
                  <c:v>-2.0516144009617276E-2</c:v>
                </c:pt>
                <c:pt idx="2">
                  <c:v>-3.380916577890232E-2</c:v>
                </c:pt>
                <c:pt idx="3">
                  <c:v>-4.1916659993034365E-2</c:v>
                </c:pt>
                <c:pt idx="4">
                  <c:v>-4.6296295932936077E-2</c:v>
                </c:pt>
                <c:pt idx="5">
                  <c:v>-4.8000000000000126E-2</c:v>
                </c:pt>
                <c:pt idx="6">
                  <c:v>-4.7792444402321617E-2</c:v>
                </c:pt>
                <c:pt idx="7">
                  <c:v>-4.623278967460976E-2</c:v>
                </c:pt>
                <c:pt idx="8">
                  <c:v>-4.3731778455864387E-2</c:v>
                </c:pt>
                <c:pt idx="9">
                  <c:v>-4.0592070130176329E-2</c:v>
                </c:pt>
                <c:pt idx="10">
                  <c:v>-3.7037037037037077E-2</c:v>
                </c:pt>
                <c:pt idx="11">
                  <c:v>-3.3231512905109561E-2</c:v>
                </c:pt>
                <c:pt idx="12">
                  <c:v>-2.9296874991206662E-2</c:v>
                </c:pt>
                <c:pt idx="13">
                  <c:v>-2.5322091444297527E-2</c:v>
                </c:pt>
                <c:pt idx="14">
                  <c:v>-2.1371870533051965E-2</c:v>
                </c:pt>
                <c:pt idx="15">
                  <c:v>-1.749271137026237E-2</c:v>
                </c:pt>
                <c:pt idx="16">
                  <c:v>-1.3717421132405271E-2</c:v>
                </c:pt>
                <c:pt idx="17">
                  <c:v>-1.0068505318396759E-2</c:v>
                </c:pt>
                <c:pt idx="18">
                  <c:v>-6.5607231390821738E-3</c:v>
                </c:pt>
                <c:pt idx="19">
                  <c:v>-3.2030209508912329E-3</c:v>
                </c:pt>
                <c:pt idx="20">
                  <c:v>-4.3368086899420177E-19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4B-4A31-A48A-95BF36697DD0}"/>
            </c:ext>
          </c:extLst>
        </c:ser>
        <c:ser>
          <c:idx val="2"/>
          <c:order val="2"/>
          <c:tx>
            <c:strRef>
              <c:f>'Example 3'!$K$4</c:f>
              <c:strCache>
                <c:ptCount val="1"/>
                <c:pt idx="0">
                  <c:v>u</c:v>
                </c:pt>
              </c:strCache>
            </c:strRef>
          </c:tx>
          <c:marker>
            <c:symbol val="none"/>
          </c:marker>
          <c:xVal>
            <c:numRef>
              <c:f>'Example 3'!$H$5:$H$25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3'!$K$5:$K$25</c:f>
              <c:numCache>
                <c:formatCode>General</c:formatCode>
                <c:ptCount val="21"/>
                <c:pt idx="0">
                  <c:v>1.7132048600136531E-2</c:v>
                </c:pt>
                <c:pt idx="1">
                  <c:v>1.6583820167122239E-2</c:v>
                </c:pt>
                <c:pt idx="2">
                  <c:v>1.5200361606697691E-2</c:v>
                </c:pt>
                <c:pt idx="3">
                  <c:v>1.3289012251366295E-2</c:v>
                </c:pt>
                <c:pt idx="4">
                  <c:v>1.1070604721486268E-2</c:v>
                </c:pt>
                <c:pt idx="5">
                  <c:v>8.7038242572413643E-3</c:v>
                </c:pt>
                <c:pt idx="6">
                  <c:v>6.3023465394614116E-3</c:v>
                </c:pt>
                <c:pt idx="7">
                  <c:v>3.9470334330698256E-3</c:v>
                </c:pt>
                <c:pt idx="8">
                  <c:v>1.6946975279253694E-3</c:v>
                </c:pt>
                <c:pt idx="9">
                  <c:v>-4.1554299235695684E-4</c:v>
                </c:pt>
                <c:pt idx="10">
                  <c:v>-2.3576195680035917E-3</c:v>
                </c:pt>
                <c:pt idx="11">
                  <c:v>-4.1150957102370194E-3</c:v>
                </c:pt>
                <c:pt idx="12">
                  <c:v>-5.6786367785221703E-3</c:v>
                </c:pt>
                <c:pt idx="13">
                  <c:v>-7.0441274608465171E-3</c:v>
                </c:pt>
                <c:pt idx="14">
                  <c:v>-8.2112653176888654E-3</c:v>
                </c:pt>
                <c:pt idx="15">
                  <c:v>-9.1825064117440694E-3</c:v>
                </c:pt>
                <c:pt idx="16">
                  <c:v>-9.9622732684679621E-3</c:v>
                </c:pt>
                <c:pt idx="17">
                  <c:v>-1.0556359028232095E-2</c:v>
                </c:pt>
                <c:pt idx="18">
                  <c:v>-1.0971479227521948E-2</c:v>
                </c:pt>
                <c:pt idx="19">
                  <c:v>-1.1214935066614697E-2</c:v>
                </c:pt>
                <c:pt idx="20">
                  <c:v>-1.1294361119890916E-2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4B-4A31-A48A-95BF36697DD0}"/>
            </c:ext>
          </c:extLst>
        </c:ser>
        <c:ser>
          <c:idx val="3"/>
          <c:order val="3"/>
          <c:tx>
            <c:strRef>
              <c:f>'Example 3'!$L$4</c:f>
              <c:strCache>
                <c:ptCount val="1"/>
                <c:pt idx="0">
                  <c:v>z</c:v>
                </c:pt>
              </c:strCache>
            </c:strRef>
          </c:tx>
          <c:marker>
            <c:symbol val="none"/>
          </c:marker>
          <c:xVal>
            <c:numRef>
              <c:f>'Example 3'!$H$5:$H$25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3'!$L$5:$L$25</c:f>
              <c:numCache>
                <c:formatCode>General</c:formatCode>
                <c:ptCount val="21"/>
                <c:pt idx="0">
                  <c:v>0</c:v>
                </c:pt>
                <c:pt idx="1">
                  <c:v>8.4716104315450593E-4</c:v>
                </c:pt>
                <c:pt idx="2">
                  <c:v>1.644528009741505E-3</c:v>
                </c:pt>
                <c:pt idx="3">
                  <c:v>2.3584464102682379E-3</c:v>
                </c:pt>
                <c:pt idx="4">
                  <c:v>2.9683456623655242E-3</c:v>
                </c:pt>
                <c:pt idx="5">
                  <c:v>3.4630586927300992E-3</c:v>
                </c:pt>
                <c:pt idx="6">
                  <c:v>3.8381677964479037E-3</c:v>
                </c:pt>
                <c:pt idx="7">
                  <c:v>4.0940759610150384E-3</c:v>
                </c:pt>
                <c:pt idx="8">
                  <c:v>4.2345971487666367E-3</c:v>
                </c:pt>
                <c:pt idx="9">
                  <c:v>4.2659211410245529E-3</c:v>
                </c:pt>
                <c:pt idx="10">
                  <c:v>4.1958508767717005E-3</c:v>
                </c:pt>
                <c:pt idx="11">
                  <c:v>4.0332397588567779E-3</c:v>
                </c:pt>
                <c:pt idx="12">
                  <c:v>3.7875764255136243E-3</c:v>
                </c:pt>
                <c:pt idx="13">
                  <c:v>3.4686790167575777E-3</c:v>
                </c:pt>
                <c:pt idx="14">
                  <c:v>3.0864710753873924E-3</c:v>
                </c:pt>
                <c:pt idx="15">
                  <c:v>2.6508185110172095E-3</c:v>
                </c:pt>
                <c:pt idx="16">
                  <c:v>2.1714124228194901E-3</c:v>
                </c:pt>
                <c:pt idx="17">
                  <c:v>1.6576863742391696E-3</c:v>
                </c:pt>
                <c:pt idx="18">
                  <c:v>1.1187595993120921E-3</c:v>
                </c:pt>
                <c:pt idx="19">
                  <c:v>5.6339970516261224E-4</c:v>
                </c:pt>
                <c:pt idx="20">
                  <c:v>-1.0842021724855044E-18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4B-4A31-A48A-95BF36697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61968"/>
        <c:axId val="251761408"/>
      </c:scatterChart>
      <c:valAx>
        <c:axId val="251760288"/>
        <c:scaling>
          <c:orientation val="minMax"/>
          <c:max val="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251760848"/>
        <c:crosses val="autoZero"/>
        <c:crossBetween val="midCat"/>
      </c:valAx>
      <c:valAx>
        <c:axId val="25176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760288"/>
        <c:crosses val="autoZero"/>
        <c:crossBetween val="midCat"/>
      </c:valAx>
      <c:valAx>
        <c:axId val="251761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51761968"/>
        <c:crosses val="max"/>
        <c:crossBetween val="midCat"/>
      </c:valAx>
      <c:valAx>
        <c:axId val="25176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761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035023526387219"/>
          <c:y val="0.52238043161271508"/>
          <c:w val="0.16086572321967726"/>
          <c:h val="0.40431321084864386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'Example 3'!$I$4</c:f>
              <c:strCache>
                <c:ptCount val="1"/>
                <c:pt idx="0">
                  <c:v>w</c:v>
                </c:pt>
              </c:strCache>
            </c:strRef>
          </c:tx>
          <c:marker>
            <c:symbol val="none"/>
          </c:marker>
          <c:xVal>
            <c:numRef>
              <c:f>'Example 3'!$Q$5:$Q$25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3'!$R$5:$R$25</c:f>
              <c:numCache>
                <c:formatCode>General</c:formatCode>
                <c:ptCount val="21"/>
                <c:pt idx="0">
                  <c:v>-0.25000000000000056</c:v>
                </c:pt>
                <c:pt idx="1">
                  <c:v>-0.14500131464386812</c:v>
                </c:pt>
                <c:pt idx="2">
                  <c:v>-7.1716412094612436E-2</c:v>
                </c:pt>
                <c:pt idx="3">
                  <c:v>-2.0726055656958123E-2</c:v>
                </c:pt>
                <c:pt idx="4">
                  <c:v>1.4467593468150564E-2</c:v>
                </c:pt>
                <c:pt idx="5">
                  <c:v>3.840000000000017E-2</c:v>
                </c:pt>
                <c:pt idx="6">
                  <c:v>5.4269808054453632E-2</c:v>
                </c:pt>
                <c:pt idx="7">
                  <c:v>6.4353333768481111E-2</c:v>
                </c:pt>
                <c:pt idx="8">
                  <c:v>7.0283215255294212E-2</c:v>
                </c:pt>
                <c:pt idx="9">
                  <c:v>7.3238218041520184E-2</c:v>
                </c:pt>
                <c:pt idx="10">
                  <c:v>7.4074074074074112E-2</c:v>
                </c:pt>
                <c:pt idx="11">
                  <c:v>7.341468151986312E-2</c:v>
                </c:pt>
                <c:pt idx="12">
                  <c:v>7.1716308797979703E-2</c:v>
                </c:pt>
                <c:pt idx="13">
                  <c:v>6.9313217162982457E-2</c:v>
                </c:pt>
                <c:pt idx="14">
                  <c:v>6.6450353762027223E-2</c:v>
                </c:pt>
                <c:pt idx="15">
                  <c:v>6.3306955435235263E-2</c:v>
                </c:pt>
                <c:pt idx="16">
                  <c:v>6.0013717441778656E-2</c:v>
                </c:pt>
                <c:pt idx="17">
                  <c:v>5.6665355901632394E-2</c:v>
                </c:pt>
                <c:pt idx="18">
                  <c:v>5.3329854708529148E-2</c:v>
                </c:pt>
                <c:pt idx="19">
                  <c:v>5.0055307214939518E-2</c:v>
                </c:pt>
                <c:pt idx="20">
                  <c:v>4.6874999999999972E-2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28-4095-AE33-37841F845863}"/>
            </c:ext>
          </c:extLst>
        </c:ser>
        <c:ser>
          <c:idx val="1"/>
          <c:order val="1"/>
          <c:tx>
            <c:strRef>
              <c:f>'Example 3'!$J$4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'Example 3'!$Q$5:$Q$25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3'!$S$5:$S$25</c:f>
              <c:numCache>
                <c:formatCode>General</c:formatCode>
                <c:ptCount val="21"/>
                <c:pt idx="0">
                  <c:v>1.2971539617393463E-17</c:v>
                </c:pt>
                <c:pt idx="1">
                  <c:v>-9.7181725650883899E-3</c:v>
                </c:pt>
                <c:pt idx="2">
                  <c:v>-1.5026296110142303E-2</c:v>
                </c:pt>
                <c:pt idx="3">
                  <c:v>-1.725980103877096E-2</c:v>
                </c:pt>
                <c:pt idx="4">
                  <c:v>-1.7361111226157751E-2</c:v>
                </c:pt>
                <c:pt idx="5">
                  <c:v>-1.6000000000000028E-2</c:v>
                </c:pt>
                <c:pt idx="6">
                  <c:v>-1.3654984008156628E-2</c:v>
                </c:pt>
                <c:pt idx="7">
                  <c:v>-1.0669105333762413E-2</c:v>
                </c:pt>
                <c:pt idx="8">
                  <c:v>-7.2886297272321664E-3</c:v>
                </c:pt>
                <c:pt idx="9">
                  <c:v>-3.6901882198060957E-3</c:v>
                </c:pt>
                <c:pt idx="10">
                  <c:v>3.2895515420528895E-17</c:v>
                </c:pt>
                <c:pt idx="11">
                  <c:v>3.6923903028146547E-3</c:v>
                </c:pt>
                <c:pt idx="12">
                  <c:v>7.3242187174690672E-3</c:v>
                </c:pt>
                <c:pt idx="13">
                  <c:v>1.085232492851405E-2</c:v>
                </c:pt>
                <c:pt idx="14">
                  <c:v>1.4247913704953812E-2</c:v>
                </c:pt>
                <c:pt idx="15">
                  <c:v>1.7492711370262454E-2</c:v>
                </c:pt>
                <c:pt idx="16">
                  <c:v>2.0576131683636058E-2</c:v>
                </c:pt>
                <c:pt idx="17">
                  <c:v>2.3493179073922808E-2</c:v>
                </c:pt>
                <c:pt idx="18">
                  <c:v>2.6242892555929563E-2</c:v>
                </c:pt>
                <c:pt idx="19">
                  <c:v>2.8827188592002454E-2</c:v>
                </c:pt>
                <c:pt idx="20">
                  <c:v>3.1250000000000028E-2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28-4095-AE33-37841F845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60288"/>
        <c:axId val="251760848"/>
      </c:scatterChart>
      <c:scatterChart>
        <c:scatterStyle val="smoothMarker"/>
        <c:varyColors val="0"/>
        <c:ser>
          <c:idx val="2"/>
          <c:order val="2"/>
          <c:tx>
            <c:strRef>
              <c:f>'Example 3'!$K$4</c:f>
              <c:strCache>
                <c:ptCount val="1"/>
                <c:pt idx="0">
                  <c:v>u</c:v>
                </c:pt>
              </c:strCache>
            </c:strRef>
          </c:tx>
          <c:marker>
            <c:symbol val="none"/>
          </c:marker>
          <c:xVal>
            <c:numRef>
              <c:f>'Example 3'!$Q$5:$Q$25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3'!$T$5:$T$25</c:f>
              <c:numCache>
                <c:formatCode>General</c:formatCode>
                <c:ptCount val="21"/>
                <c:pt idx="0">
                  <c:v>3.1395675673423643E-3</c:v>
                </c:pt>
                <c:pt idx="1">
                  <c:v>2.8747856521289922E-3</c:v>
                </c:pt>
                <c:pt idx="2">
                  <c:v>2.240938473682114E-3</c:v>
                </c:pt>
                <c:pt idx="3">
                  <c:v>1.4231852490407134E-3</c:v>
                </c:pt>
                <c:pt idx="4">
                  <c:v>5.5034598089547697E-4</c:v>
                </c:pt>
                <c:pt idx="5">
                  <c:v>-2.8865677555277422E-4</c:v>
                </c:pt>
                <c:pt idx="6">
                  <c:v>-1.0333297938860222E-3</c:v>
                </c:pt>
                <c:pt idx="7">
                  <c:v>-1.643527151769427E-3</c:v>
                </c:pt>
                <c:pt idx="8">
                  <c:v>-2.093701878774236E-3</c:v>
                </c:pt>
                <c:pt idx="9">
                  <c:v>-2.3687850098801232E-3</c:v>
                </c:pt>
                <c:pt idx="10">
                  <c:v>-2.4612117119087984E-3</c:v>
                </c:pt>
                <c:pt idx="11">
                  <c:v>-2.3687630102303876E-3</c:v>
                </c:pt>
                <c:pt idx="12">
                  <c:v>-2.0929928045578979E-3</c:v>
                </c:pt>
                <c:pt idx="13">
                  <c:v>-1.6380777368761592E-3</c:v>
                </c:pt>
                <c:pt idx="14">
                  <c:v>-1.0099747226851056E-3</c:v>
                </c:pt>
                <c:pt idx="15">
                  <c:v>-2.1580377106874513E-4</c:v>
                </c:pt>
                <c:pt idx="16">
                  <c:v>7.3660372264769066E-4</c:v>
                </c:pt>
                <c:pt idx="17">
                  <c:v>1.8390343012276125E-3</c:v>
                </c:pt>
                <c:pt idx="18">
                  <c:v>3.0831311513316471E-3</c:v>
                </c:pt>
                <c:pt idx="19">
                  <c:v>4.4605654920649718E-3</c:v>
                </c:pt>
                <c:pt idx="20">
                  <c:v>5.9631578473150169E-3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28-4095-AE33-37841F845863}"/>
            </c:ext>
          </c:extLst>
        </c:ser>
        <c:ser>
          <c:idx val="3"/>
          <c:order val="3"/>
          <c:tx>
            <c:strRef>
              <c:f>'Example 3'!$L$4</c:f>
              <c:strCache>
                <c:ptCount val="1"/>
                <c:pt idx="0">
                  <c:v>z</c:v>
                </c:pt>
              </c:strCache>
            </c:strRef>
          </c:tx>
          <c:marker>
            <c:symbol val="none"/>
          </c:marker>
          <c:xVal>
            <c:numRef>
              <c:f>'Example 3'!$Q$5:$Q$25</c:f>
              <c:numCache>
                <c:formatCode>General</c:formatCode>
                <c:ptCount val="2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</c:v>
                </c:pt>
              </c:numCache>
            </c:numRef>
          </c:xVal>
          <c:yVal>
            <c:numRef>
              <c:f>'Example 3'!$U$5:$U$25</c:f>
              <c:numCache>
                <c:formatCode>General</c:formatCode>
                <c:ptCount val="21"/>
                <c:pt idx="0">
                  <c:v>0</c:v>
                </c:pt>
                <c:pt idx="1">
                  <c:v>1.5237692956833823E-4</c:v>
                </c:pt>
                <c:pt idx="2">
                  <c:v>2.8137131181890591E-4</c:v>
                </c:pt>
                <c:pt idx="3">
                  <c:v>3.7343649278458852E-4</c:v>
                </c:pt>
                <c:pt idx="4">
                  <c:v>4.2279357981090418E-4</c:v>
                </c:pt>
                <c:pt idx="5">
                  <c:v>4.2905060597893705E-4</c:v>
                </c:pt>
                <c:pt idx="6">
                  <c:v>3.9551122135981511E-4</c:v>
                </c:pt>
                <c:pt idx="7">
                  <c:v>3.2796689291401558E-4</c:v>
                </c:pt>
                <c:pt idx="8">
                  <c:v>2.3383129568639712E-4</c:v>
                </c:pt>
                <c:pt idx="9">
                  <c:v>1.2151901416520555E-4</c:v>
                </c:pt>
                <c:pt idx="10">
                  <c:v>-1.0929971572923277E-18</c:v>
                </c:pt>
                <c:pt idx="11">
                  <c:v>-1.215188317554161E-4</c:v>
                </c:pt>
                <c:pt idx="12">
                  <c:v>-2.3381950647109422E-4</c:v>
                </c:pt>
                <c:pt idx="13">
                  <c:v>-3.2783138960598723E-4</c:v>
                </c:pt>
                <c:pt idx="14">
                  <c:v>-3.9474017808946384E-4</c:v>
                </c:pt>
                <c:pt idx="15">
                  <c:v>-4.2606067600567762E-4</c:v>
                </c:pt>
                <c:pt idx="16">
                  <c:v>-4.1368307325433091E-4</c:v>
                </c:pt>
                <c:pt idx="17">
                  <c:v>-3.4989984377511182E-4</c:v>
                </c:pt>
                <c:pt idx="18">
                  <c:v>-2.2741855754559011E-4</c:v>
                </c:pt>
                <c:pt idx="19">
                  <c:v>-3.9364522531841565E-5</c:v>
                </c:pt>
                <c:pt idx="20">
                  <c:v>2.2072382721936523E-4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28-4095-AE33-37841F845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61968"/>
        <c:axId val="251761408"/>
      </c:scatterChart>
      <c:valAx>
        <c:axId val="251760288"/>
        <c:scaling>
          <c:orientation val="minMax"/>
          <c:max val="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251760848"/>
        <c:crosses val="autoZero"/>
        <c:crossBetween val="midCat"/>
      </c:valAx>
      <c:valAx>
        <c:axId val="25176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760288"/>
        <c:crosses val="autoZero"/>
        <c:crossBetween val="midCat"/>
      </c:valAx>
      <c:valAx>
        <c:axId val="251761408"/>
        <c:scaling>
          <c:orientation val="minMax"/>
          <c:max val="7.0000000000000019E-3"/>
          <c:min val="-3.0000000000000009E-3"/>
        </c:scaling>
        <c:delete val="0"/>
        <c:axPos val="r"/>
        <c:numFmt formatCode="General" sourceLinked="1"/>
        <c:majorTickMark val="out"/>
        <c:minorTickMark val="none"/>
        <c:tickLblPos val="nextTo"/>
        <c:crossAx val="251761968"/>
        <c:crosses val="max"/>
        <c:crossBetween val="midCat"/>
      </c:valAx>
      <c:valAx>
        <c:axId val="25176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761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9032745622059197"/>
          <c:y val="0.40201006124234473"/>
          <c:w val="0.39169336179219055"/>
          <c:h val="0.20060950714494016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'Example 4'!$I$2</c:f>
              <c:strCache>
                <c:ptCount val="1"/>
                <c:pt idx="0">
                  <c:v>u1_</c:v>
                </c:pt>
              </c:strCache>
            </c:strRef>
          </c:tx>
          <c:marker>
            <c:symbol val="none"/>
          </c:marker>
          <c:xVal>
            <c:numRef>
              <c:f>'Example 4'!$H$3:$H$23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4'!$I$3:$I$23</c:f>
              <c:numCache>
                <c:formatCode>General</c:formatCode>
                <c:ptCount val="21"/>
                <c:pt idx="0">
                  <c:v>0</c:v>
                </c:pt>
                <c:pt idx="1">
                  <c:v>4.997916928817734E-2</c:v>
                </c:pt>
                <c:pt idx="2">
                  <c:v>9.983341662639024E-2</c:v>
                </c:pt>
                <c:pt idx="3">
                  <c:v>0.14943813247868398</c:v>
                </c:pt>
                <c:pt idx="4">
                  <c:v>0.19866933086618821</c:v>
                </c:pt>
                <c:pt idx="5">
                  <c:v>0.24740395921425107</c:v>
                </c:pt>
                <c:pt idx="6">
                  <c:v>0.29552020667852963</c:v>
                </c:pt>
                <c:pt idx="7">
                  <c:v>0.34289780749950638</c:v>
                </c:pt>
                <c:pt idx="8">
                  <c:v>0.38941834228013106</c:v>
                </c:pt>
                <c:pt idx="9">
                  <c:v>0.43496553411796712</c:v>
                </c:pt>
                <c:pt idx="10">
                  <c:v>0.47942553840629537</c:v>
                </c:pt>
                <c:pt idx="11">
                  <c:v>0.52268722894574626</c:v>
                </c:pt>
                <c:pt idx="12">
                  <c:v>0.5646424733780826</c:v>
                </c:pt>
                <c:pt idx="13">
                  <c:v>0.60518640574008875</c:v>
                </c:pt>
                <c:pt idx="14">
                  <c:v>0.64421768729403994</c:v>
                </c:pt>
                <c:pt idx="15">
                  <c:v>0.6816387599928001</c:v>
                </c:pt>
                <c:pt idx="16">
                  <c:v>0.71735609091195129</c:v>
                </c:pt>
                <c:pt idx="17">
                  <c:v>0.75128040517195005</c:v>
                </c:pt>
                <c:pt idx="18">
                  <c:v>0.7833269096080453</c:v>
                </c:pt>
                <c:pt idx="19">
                  <c:v>0.81341550479370217</c:v>
                </c:pt>
                <c:pt idx="20">
                  <c:v>0.84147098468173287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E5-476E-A947-B494B50B5A45}"/>
            </c:ext>
          </c:extLst>
        </c:ser>
        <c:ser>
          <c:idx val="1"/>
          <c:order val="1"/>
          <c:tx>
            <c:strRef>
              <c:f>'Example 4'!$J$2</c:f>
              <c:strCache>
                <c:ptCount val="1"/>
                <c:pt idx="0">
                  <c:v>u2_</c:v>
                </c:pt>
              </c:strCache>
            </c:strRef>
          </c:tx>
          <c:marker>
            <c:symbol val="none"/>
          </c:marker>
          <c:xVal>
            <c:numRef>
              <c:f>'Example 4'!$H$3:$H$23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4'!$J$3:$J$23</c:f>
              <c:numCache>
                <c:formatCode>General</c:formatCode>
                <c:ptCount val="21"/>
                <c:pt idx="0">
                  <c:v>-9.3319239253209525E-16</c:v>
                </c:pt>
                <c:pt idx="1">
                  <c:v>4.9979169227016514E-2</c:v>
                </c:pt>
                <c:pt idx="2">
                  <c:v>9.9833416682754597E-2</c:v>
                </c:pt>
                <c:pt idx="3">
                  <c:v>0.14943813244454915</c:v>
                </c:pt>
                <c:pt idx="4">
                  <c:v>0.1986693307825142</c:v>
                </c:pt>
                <c:pt idx="5">
                  <c:v>0.24740395925454262</c:v>
                </c:pt>
                <c:pt idx="6">
                  <c:v>0.2955202066734367</c:v>
                </c:pt>
                <c:pt idx="7">
                  <c:v>0.34289780748335752</c:v>
                </c:pt>
                <c:pt idx="8">
                  <c:v>0.38941834227531946</c:v>
                </c:pt>
                <c:pt idx="9">
                  <c:v>0.43496553415035016</c:v>
                </c:pt>
                <c:pt idx="10">
                  <c:v>0.47942553860420251</c:v>
                </c:pt>
                <c:pt idx="11">
                  <c:v>0.52268722889314723</c:v>
                </c:pt>
                <c:pt idx="12">
                  <c:v>0.56464247342476293</c:v>
                </c:pt>
                <c:pt idx="13">
                  <c:v>0.60518640571295979</c:v>
                </c:pt>
                <c:pt idx="14">
                  <c:v>0.64421768722776784</c:v>
                </c:pt>
                <c:pt idx="15">
                  <c:v>0.6816387600233903</c:v>
                </c:pt>
                <c:pt idx="16">
                  <c:v>0.71735609090820995</c:v>
                </c:pt>
                <c:pt idx="17">
                  <c:v>0.75128040516022443</c:v>
                </c:pt>
                <c:pt idx="18">
                  <c:v>0.78332690960491025</c:v>
                </c:pt>
                <c:pt idx="19">
                  <c:v>0.81341550481437586</c:v>
                </c:pt>
                <c:pt idx="20">
                  <c:v>0.8414709848078965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E5-476E-A947-B494B50B5A45}"/>
            </c:ext>
          </c:extLst>
        </c:ser>
        <c:ser>
          <c:idx val="2"/>
          <c:order val="2"/>
          <c:tx>
            <c:strRef>
              <c:f>'Example 4'!$K$2</c:f>
              <c:strCache>
                <c:ptCount val="1"/>
                <c:pt idx="0">
                  <c:v>u3_</c:v>
                </c:pt>
              </c:strCache>
            </c:strRef>
          </c:tx>
          <c:marker>
            <c:symbol val="none"/>
          </c:marker>
          <c:xVal>
            <c:numRef>
              <c:f>'Example 4'!$H$3:$H$23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4'!$K$3:$K$23</c:f>
              <c:numCache>
                <c:formatCode>General</c:formatCode>
                <c:ptCount val="21"/>
                <c:pt idx="0">
                  <c:v>1</c:v>
                </c:pt>
                <c:pt idx="1">
                  <c:v>1.0000000611599169</c:v>
                </c:pt>
                <c:pt idx="2">
                  <c:v>0.99999994334063236</c:v>
                </c:pt>
                <c:pt idx="3">
                  <c:v>1.00000003406494</c:v>
                </c:pt>
                <c:pt idx="4">
                  <c:v>1.0000000836040435</c:v>
                </c:pt>
                <c:pt idx="5">
                  <c:v>0.99999995986165136</c:v>
                </c:pt>
                <c:pt idx="6">
                  <c:v>1.0000000049605349</c:v>
                </c:pt>
                <c:pt idx="7">
                  <c:v>1.0000000160164955</c:v>
                </c:pt>
                <c:pt idx="8">
                  <c:v>1.0000000043998163</c:v>
                </c:pt>
                <c:pt idx="9">
                  <c:v>0.99999996693288096</c:v>
                </c:pt>
                <c:pt idx="10">
                  <c:v>0.99999980140899836</c:v>
                </c:pt>
                <c:pt idx="11">
                  <c:v>1.0000000516515319</c:v>
                </c:pt>
                <c:pt idx="12">
                  <c:v>0.99999995256695295</c:v>
                </c:pt>
                <c:pt idx="13">
                  <c:v>1.0000000265622742</c:v>
                </c:pt>
                <c:pt idx="14">
                  <c:v>1.0000000657051495</c:v>
                </c:pt>
                <c:pt idx="15">
                  <c:v>0.99999996901957833</c:v>
                </c:pt>
                <c:pt idx="16">
                  <c:v>1.0000000031354241</c:v>
                </c:pt>
                <c:pt idx="17">
                  <c:v>1.0000000111196266</c:v>
                </c:pt>
                <c:pt idx="18">
                  <c:v>1.0000000026838585</c:v>
                </c:pt>
                <c:pt idx="19">
                  <c:v>0.99999997901744286</c:v>
                </c:pt>
                <c:pt idx="20">
                  <c:v>0.99999987352771469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E5-476E-A947-B494B50B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85776"/>
        <c:axId val="251286336"/>
      </c:scatterChart>
      <c:scatterChart>
        <c:scatterStyle val="smoothMarker"/>
        <c:varyColors val="0"/>
        <c:ser>
          <c:idx val="3"/>
          <c:order val="3"/>
          <c:tx>
            <c:strRef>
              <c:f>'Example 4'!$L$2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'Example 4'!$H$3:$H$23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'Example 4'!$L$3:$L$23</c:f>
              <c:numCache>
                <c:formatCode>General</c:formatCode>
                <c:ptCount val="21"/>
                <c:pt idx="0">
                  <c:v>1.238948346575845E-5</c:v>
                </c:pt>
                <c:pt idx="1">
                  <c:v>6.7521213664739919E-6</c:v>
                </c:pt>
                <c:pt idx="2">
                  <c:v>-4.9509147664211866E-7</c:v>
                </c:pt>
                <c:pt idx="3">
                  <c:v>-1.0358397913120452E-6</c:v>
                </c:pt>
                <c:pt idx="4">
                  <c:v>-1.4590279844804953E-6</c:v>
                </c:pt>
                <c:pt idx="5">
                  <c:v>4.5036737408404132E-6</c:v>
                </c:pt>
                <c:pt idx="6">
                  <c:v>-5.6532452513780878E-6</c:v>
                </c:pt>
                <c:pt idx="7">
                  <c:v>-1.840650816145031E-5</c:v>
                </c:pt>
                <c:pt idx="8">
                  <c:v>7.3363949938615025E-6</c:v>
                </c:pt>
                <c:pt idx="9">
                  <c:v>-4.39220590713734E-6</c:v>
                </c:pt>
                <c:pt idx="10">
                  <c:v>-4.4364393633068358E-5</c:v>
                </c:pt>
                <c:pt idx="11">
                  <c:v>5.825460937103297E-6</c:v>
                </c:pt>
                <c:pt idx="12">
                  <c:v>-4.1891322428599012E-7</c:v>
                </c:pt>
                <c:pt idx="13">
                  <c:v>-8.1652693572106074E-7</c:v>
                </c:pt>
                <c:pt idx="14">
                  <c:v>-1.1412296517413345E-6</c:v>
                </c:pt>
                <c:pt idx="15">
                  <c:v>3.401009841938439E-6</c:v>
                </c:pt>
                <c:pt idx="16">
                  <c:v>-4.0721507118220448E-6</c:v>
                </c:pt>
                <c:pt idx="17">
                  <c:v>-1.3217851916940389E-5</c:v>
                </c:pt>
                <c:pt idx="18">
                  <c:v>4.9914704057727919E-6</c:v>
                </c:pt>
                <c:pt idx="19">
                  <c:v>-2.8173773670804115E-6</c:v>
                </c:pt>
                <c:pt idx="20">
                  <c:v>-2.8321310002878648E-5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E5-476E-A947-B494B50B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30712"/>
        <c:axId val="739927760"/>
      </c:scatterChart>
      <c:valAx>
        <c:axId val="251285776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251286336"/>
        <c:crosses val="autoZero"/>
        <c:crossBetween val="midCat"/>
      </c:valAx>
      <c:valAx>
        <c:axId val="25128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285776"/>
        <c:crosses val="autoZero"/>
        <c:crossBetween val="midCat"/>
      </c:valAx>
      <c:valAx>
        <c:axId val="739927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39930712"/>
        <c:crosses val="max"/>
        <c:crossBetween val="midCat"/>
      </c:valAx>
      <c:valAx>
        <c:axId val="739930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927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3074906979705516"/>
          <c:y val="0.42052857976086322"/>
          <c:w val="0.18054406150079749"/>
          <c:h val="0.39968358121901432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4</xdr:row>
      <xdr:rowOff>19050</xdr:rowOff>
    </xdr:from>
    <xdr:ext cx="6362700" cy="44755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C7D56C-7D29-4754-809D-D3BF9D5CD8A6}"/>
            </a:ext>
          </a:extLst>
        </xdr:cNvPr>
        <xdr:cNvSpPr txBox="1"/>
      </xdr:nvSpPr>
      <xdr:spPr>
        <a:xfrm>
          <a:off x="2362200" y="781050"/>
          <a:ext cx="6362700" cy="4475584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ODE boundary value examples described in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https://excel-works.com/manual/bvsolve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and install ExceLab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To evaluate a standard formula  press Enter</a:t>
          </a: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3) If Excel inserts the @ symbol in the formulas the first time you open the workbook, delete it before evaluating/saving the workbook.</a:t>
          </a:r>
          <a:endParaRPr lang="en-US" sz="1400">
            <a:effectLst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28</xdr:row>
      <xdr:rowOff>142875</xdr:rowOff>
    </xdr:from>
    <xdr:to>
      <xdr:col>8</xdr:col>
      <xdr:colOff>466725</xdr:colOff>
      <xdr:row>41</xdr:row>
      <xdr:rowOff>142874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209550</xdr:colOff>
      <xdr:row>11</xdr:row>
      <xdr:rowOff>142875</xdr:rowOff>
    </xdr:from>
    <xdr:to>
      <xdr:col>22</xdr:col>
      <xdr:colOff>284954</xdr:colOff>
      <xdr:row>33</xdr:row>
      <xdr:rowOff>56637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E0BC34-7ACF-4B34-91A6-1C5EF4ECC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5" y="2238375"/>
          <a:ext cx="6371429" cy="41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24</xdr:row>
      <xdr:rowOff>57150</xdr:rowOff>
    </xdr:from>
    <xdr:to>
      <xdr:col>6</xdr:col>
      <xdr:colOff>409575</xdr:colOff>
      <xdr:row>37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2</xdr:row>
      <xdr:rowOff>38100</xdr:rowOff>
    </xdr:from>
    <xdr:to>
      <xdr:col>19</xdr:col>
      <xdr:colOff>523129</xdr:colOff>
      <xdr:row>22</xdr:row>
      <xdr:rowOff>85243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2DEB2D-1D5F-4534-B415-6A21935F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419100"/>
          <a:ext cx="5971429" cy="38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23</xdr:row>
      <xdr:rowOff>28575</xdr:rowOff>
    </xdr:from>
    <xdr:to>
      <xdr:col>13</xdr:col>
      <xdr:colOff>400050</xdr:colOff>
      <xdr:row>37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27</xdr:row>
      <xdr:rowOff>19050</xdr:rowOff>
    </xdr:from>
    <xdr:to>
      <xdr:col>22</xdr:col>
      <xdr:colOff>390525</xdr:colOff>
      <xdr:row>41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02DBA0-7DAE-4D47-837E-CBB5F09DC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104775</xdr:colOff>
      <xdr:row>16</xdr:row>
      <xdr:rowOff>9525</xdr:rowOff>
    </xdr:from>
    <xdr:to>
      <xdr:col>9</xdr:col>
      <xdr:colOff>304057</xdr:colOff>
      <xdr:row>41</xdr:row>
      <xdr:rowOff>18454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157513-64EC-4340-A348-8F7421F0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3057525"/>
          <a:ext cx="5942857" cy="47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14</xdr:row>
      <xdr:rowOff>171450</xdr:rowOff>
    </xdr:from>
    <xdr:to>
      <xdr:col>6</xdr:col>
      <xdr:colOff>504825</xdr:colOff>
      <xdr:row>29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266700</xdr:colOff>
      <xdr:row>4</xdr:row>
      <xdr:rowOff>19050</xdr:rowOff>
    </xdr:from>
    <xdr:to>
      <xdr:col>26</xdr:col>
      <xdr:colOff>132452</xdr:colOff>
      <xdr:row>26</xdr:row>
      <xdr:rowOff>9002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8CE858-7E6A-497C-8736-152842AE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1650" y="781050"/>
          <a:ext cx="7180952" cy="4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9"/>
  <sheetViews>
    <sheetView zoomScaleNormal="100" workbookViewId="0"/>
  </sheetViews>
  <sheetFormatPr defaultRowHeight="15" x14ac:dyDescent="0.25"/>
  <cols>
    <col min="5" max="5" width="9.28515625" bestFit="1" customWidth="1"/>
    <col min="6" max="6" width="12" bestFit="1" customWidth="1"/>
    <col min="7" max="7" width="9.42578125" bestFit="1" customWidth="1"/>
    <col min="8" max="8" width="12" bestFit="1" customWidth="1"/>
    <col min="9" max="10" width="9.28515625" bestFit="1" customWidth="1"/>
    <col min="11" max="11" width="12" bestFit="1" customWidth="1"/>
    <col min="12" max="12" width="9.42578125" bestFit="1" customWidth="1"/>
    <col min="13" max="13" width="12" bestFit="1" customWidth="1"/>
    <col min="14" max="14" width="9.28515625" bestFit="1" customWidth="1"/>
  </cols>
  <sheetData>
    <row r="2" spans="2:15" x14ac:dyDescent="0.25">
      <c r="B2" s="2" t="s">
        <v>9</v>
      </c>
    </row>
    <row r="3" spans="2:15" x14ac:dyDescent="0.25">
      <c r="B3" t="s">
        <v>10</v>
      </c>
    </row>
    <row r="4" spans="2:15" x14ac:dyDescent="0.25">
      <c r="B4" t="s">
        <v>15</v>
      </c>
    </row>
    <row r="5" spans="2:15" x14ac:dyDescent="0.25">
      <c r="B5" t="s">
        <v>12</v>
      </c>
      <c r="N5" s="2" t="s">
        <v>2</v>
      </c>
    </row>
    <row r="6" spans="2:15" x14ac:dyDescent="0.25">
      <c r="B6" t="s">
        <v>13</v>
      </c>
      <c r="C6">
        <v>0.05</v>
      </c>
      <c r="E6" t="str">
        <f t="array" ref="E6:G28">_xll.BVSOLVE(C8:C9,(x,u,z),B12:C13,{0,1},,,{"ERROREST",TRUE})</f>
        <v>x</v>
      </c>
      <c r="F6" t="str">
        <v>u</v>
      </c>
      <c r="G6" t="str">
        <v>z</v>
      </c>
      <c r="J6" s="2" t="s">
        <v>4</v>
      </c>
      <c r="N6">
        <v>0</v>
      </c>
      <c r="O6">
        <v>1</v>
      </c>
    </row>
    <row r="7" spans="2:15" x14ac:dyDescent="0.25">
      <c r="B7" s="2" t="s">
        <v>14</v>
      </c>
      <c r="E7">
        <v>0</v>
      </c>
      <c r="F7">
        <v>0</v>
      </c>
      <c r="G7">
        <v>-9.2239472055934453</v>
      </c>
      <c r="J7" t="str">
        <f t="array" ref="J7:L29">_xll.BVSOLVE(C8:C9,(x,u,z),B12:C13,{0,1},0,{0.0001,0.00001},{"ERROREST",TRUE},N6:O7,N10:O11)</f>
        <v>x</v>
      </c>
      <c r="K7" t="str">
        <v>u</v>
      </c>
      <c r="L7" t="str">
        <v>z</v>
      </c>
      <c r="N7" s="1">
        <f>-(EXP(u)*z - PI()*SIN(PI()*x/2)*EXP(2*u))/eps</f>
        <v>0</v>
      </c>
      <c r="O7" s="1">
        <f>-EXP(u)/eps</f>
        <v>-20</v>
      </c>
    </row>
    <row r="8" spans="2:15" x14ac:dyDescent="0.25">
      <c r="B8" t="s">
        <v>0</v>
      </c>
      <c r="C8">
        <f>z</f>
        <v>0</v>
      </c>
      <c r="E8">
        <v>0.05</v>
      </c>
      <c r="F8">
        <v>-0.30434922113620111</v>
      </c>
      <c r="G8">
        <v>-3.9362490564027177</v>
      </c>
      <c r="J8">
        <v>0</v>
      </c>
      <c r="K8">
        <v>0</v>
      </c>
      <c r="L8">
        <v>-9.2239472151175654</v>
      </c>
    </row>
    <row r="9" spans="2:15" x14ac:dyDescent="0.25">
      <c r="B9" t="s">
        <v>1</v>
      </c>
      <c r="C9">
        <f>(-EXP(u)*z+0.5*PI()*SIN(0.5*PI()*x)*EXP(2*u))/eps</f>
        <v>0</v>
      </c>
      <c r="E9">
        <v>0.1</v>
      </c>
      <c r="F9">
        <v>-0.44424430475697557</v>
      </c>
      <c r="G9">
        <v>-1.9255088235601141</v>
      </c>
      <c r="J9">
        <v>0.05</v>
      </c>
      <c r="K9">
        <v>-0.3043502249165046</v>
      </c>
      <c r="L9">
        <v>-3.9362090573054891</v>
      </c>
      <c r="N9" s="2" t="s">
        <v>3</v>
      </c>
    </row>
    <row r="10" spans="2:15" x14ac:dyDescent="0.25">
      <c r="E10">
        <v>0.15000000000000002</v>
      </c>
      <c r="F10">
        <v>-0.5135362302753429</v>
      </c>
      <c r="G10">
        <v>-0.95066345840063204</v>
      </c>
      <c r="J10">
        <v>0.1</v>
      </c>
      <c r="K10">
        <v>-0.44424431892643435</v>
      </c>
      <c r="L10">
        <v>-1.9255084595924703</v>
      </c>
      <c r="N10">
        <v>1</v>
      </c>
      <c r="O10">
        <v>0</v>
      </c>
    </row>
    <row r="11" spans="2:15" x14ac:dyDescent="0.25">
      <c r="B11" s="2" t="s">
        <v>18</v>
      </c>
      <c r="C11" s="2"/>
      <c r="E11">
        <v>0.2</v>
      </c>
      <c r="F11">
        <v>-0.54647906829443349</v>
      </c>
      <c r="G11">
        <v>-0.41601187373849191</v>
      </c>
      <c r="J11">
        <v>0.15000000000000002</v>
      </c>
      <c r="K11">
        <v>-0.51353622734426629</v>
      </c>
      <c r="L11">
        <v>-0.95066351954772355</v>
      </c>
      <c r="N11">
        <v>1</v>
      </c>
      <c r="O11">
        <v>0</v>
      </c>
    </row>
    <row r="12" spans="2:15" x14ac:dyDescent="0.25">
      <c r="B12">
        <v>0</v>
      </c>
      <c r="C12">
        <f>u</f>
        <v>0</v>
      </c>
      <c r="E12">
        <v>0.25</v>
      </c>
      <c r="F12">
        <v>-0.55866051203584366</v>
      </c>
      <c r="G12">
        <v>-9.6357452223717832E-2</v>
      </c>
      <c r="J12">
        <v>0.2</v>
      </c>
      <c r="K12">
        <v>-0.54647912296336343</v>
      </c>
      <c r="L12">
        <v>-0.41601085957641193</v>
      </c>
    </row>
    <row r="13" spans="2:15" x14ac:dyDescent="0.25">
      <c r="B13">
        <v>1</v>
      </c>
      <c r="C13">
        <f>u</f>
        <v>0</v>
      </c>
      <c r="E13">
        <v>0.3</v>
      </c>
      <c r="F13">
        <v>-0.55796746195603897</v>
      </c>
      <c r="G13">
        <v>0.1105872488600857</v>
      </c>
      <c r="J13">
        <v>0.25</v>
      </c>
      <c r="K13">
        <v>-0.55866054245858365</v>
      </c>
      <c r="L13">
        <v>-9.6356946335349108E-2</v>
      </c>
    </row>
    <row r="14" spans="2:15" x14ac:dyDescent="0.25">
      <c r="E14">
        <v>0.35</v>
      </c>
      <c r="F14">
        <v>-0.54860751905882588</v>
      </c>
      <c r="G14">
        <v>0.25643650600704859</v>
      </c>
      <c r="J14">
        <v>0.3</v>
      </c>
      <c r="K14">
        <v>-0.55796752488718715</v>
      </c>
      <c r="L14">
        <v>0.11058815574796867</v>
      </c>
    </row>
    <row r="15" spans="2:15" x14ac:dyDescent="0.25">
      <c r="E15">
        <v>0.39999999999999997</v>
      </c>
      <c r="F15">
        <v>-0.53287429835504363</v>
      </c>
      <c r="G15">
        <v>0.36887327855264473</v>
      </c>
      <c r="J15">
        <v>0.35</v>
      </c>
      <c r="K15">
        <v>-0.54860751866838564</v>
      </c>
      <c r="L15">
        <v>0.256436514632919</v>
      </c>
    </row>
    <row r="16" spans="2:15" x14ac:dyDescent="0.25">
      <c r="E16">
        <v>0.44999999999999996</v>
      </c>
      <c r="F16">
        <v>-0.51201657058949201</v>
      </c>
      <c r="G16">
        <v>0.46330157002953803</v>
      </c>
      <c r="J16">
        <v>0.39999999999999997</v>
      </c>
      <c r="K16">
        <v>-0.53287426546851369</v>
      </c>
      <c r="L16">
        <v>0.36887289138540202</v>
      </c>
    </row>
    <row r="17" spans="5:12" x14ac:dyDescent="0.25">
      <c r="E17">
        <v>0.49999999999999994</v>
      </c>
      <c r="F17">
        <v>-0.48669578997501445</v>
      </c>
      <c r="G17">
        <v>0.54850189108980174</v>
      </c>
      <c r="J17">
        <v>0.44999999999999996</v>
      </c>
      <c r="K17">
        <v>-0.51201686604305252</v>
      </c>
      <c r="L17">
        <v>0.46330501441221744</v>
      </c>
    </row>
    <row r="18" spans="5:12" x14ac:dyDescent="0.25">
      <c r="E18">
        <v>0.54999999999999993</v>
      </c>
      <c r="F18">
        <v>-0.45723439543066752</v>
      </c>
      <c r="G18">
        <v>0.62955997632678495</v>
      </c>
      <c r="J18">
        <v>0.49999999999999994</v>
      </c>
      <c r="K18">
        <v>-0.48669574324784659</v>
      </c>
      <c r="L18">
        <v>0.54850137606818139</v>
      </c>
    </row>
    <row r="19" spans="5:12" x14ac:dyDescent="0.25">
      <c r="E19">
        <v>0.6</v>
      </c>
      <c r="F19">
        <v>-0.42375750119314937</v>
      </c>
      <c r="G19">
        <v>0.70950439696769418</v>
      </c>
      <c r="J19">
        <v>0.54999999999999993</v>
      </c>
      <c r="K19">
        <v>-0.45723447576107734</v>
      </c>
      <c r="L19">
        <v>0.62956095273236923</v>
      </c>
    </row>
    <row r="20" spans="5:12" x14ac:dyDescent="0.25">
      <c r="E20">
        <v>0.65</v>
      </c>
      <c r="F20">
        <v>-0.38627100332506237</v>
      </c>
      <c r="G20">
        <v>0.79021620792593683</v>
      </c>
      <c r="J20">
        <v>0.6</v>
      </c>
      <c r="K20">
        <v>-0.42375764098907343</v>
      </c>
      <c r="L20">
        <v>0.7095066195279135</v>
      </c>
    </row>
    <row r="21" spans="5:12" x14ac:dyDescent="0.25">
      <c r="E21">
        <v>0.70000000000000007</v>
      </c>
      <c r="F21">
        <v>-0.34470281179118378</v>
      </c>
      <c r="G21">
        <v>0.87291161747301693</v>
      </c>
      <c r="J21">
        <v>0.65</v>
      </c>
      <c r="K21">
        <v>-0.38627074102834513</v>
      </c>
      <c r="L21">
        <v>0.7902119480497195</v>
      </c>
    </row>
    <row r="22" spans="5:12" x14ac:dyDescent="0.25">
      <c r="E22">
        <v>0.75000000000000011</v>
      </c>
      <c r="F22">
        <v>-0.29893088369290211</v>
      </c>
      <c r="G22">
        <v>0.95851567719862263</v>
      </c>
      <c r="J22">
        <v>0.70000000000000007</v>
      </c>
      <c r="K22">
        <v>-0.34470301881838772</v>
      </c>
      <c r="L22">
        <v>0.87291533125134202</v>
      </c>
    </row>
    <row r="23" spans="5:12" x14ac:dyDescent="0.25">
      <c r="E23">
        <v>0.80000000000000016</v>
      </c>
      <c r="F23">
        <v>-0.24879053144431396</v>
      </c>
      <c r="G23">
        <v>1.0477674892772075</v>
      </c>
      <c r="J23">
        <v>0.75000000000000011</v>
      </c>
      <c r="K23">
        <v>-0.29893082780185742</v>
      </c>
      <c r="L23">
        <v>0.95851439862707966</v>
      </c>
    </row>
    <row r="24" spans="5:12" x14ac:dyDescent="0.25">
      <c r="E24">
        <v>0.8500000000000002</v>
      </c>
      <c r="F24">
        <v>-0.1940815034754052</v>
      </c>
      <c r="G24">
        <v>1.1413707025980839</v>
      </c>
      <c r="J24">
        <v>0.80000000000000016</v>
      </c>
      <c r="K24">
        <v>-0.24879056620149118</v>
      </c>
      <c r="L24">
        <v>1.0477699299927479</v>
      </c>
    </row>
    <row r="25" spans="5:12" x14ac:dyDescent="0.25">
      <c r="E25">
        <v>0.90000000000000024</v>
      </c>
      <c r="F25">
        <v>-0.13456901254087461</v>
      </c>
      <c r="G25">
        <v>1.2400412860108938</v>
      </c>
      <c r="J25">
        <v>0.8500000000000002</v>
      </c>
      <c r="K25">
        <v>-0.19408159788790461</v>
      </c>
      <c r="L25">
        <v>1.1413702153293097</v>
      </c>
    </row>
    <row r="26" spans="5:12" x14ac:dyDescent="0.25">
      <c r="E26">
        <v>0.95000000000000029</v>
      </c>
      <c r="F26">
        <v>-6.9980045295571142E-2</v>
      </c>
      <c r="G26">
        <v>1.344567148771995</v>
      </c>
      <c r="J26">
        <v>0.90000000000000024</v>
      </c>
      <c r="K26">
        <v>-0.13456897470739415</v>
      </c>
      <c r="L26">
        <v>1.2400417157160024</v>
      </c>
    </row>
    <row r="27" spans="5:12" x14ac:dyDescent="0.25">
      <c r="E27">
        <v>1</v>
      </c>
      <c r="F27">
        <v>0</v>
      </c>
      <c r="G27">
        <v>1.4558332296747958</v>
      </c>
      <c r="J27">
        <v>0.95000000000000029</v>
      </c>
      <c r="K27">
        <v>-6.9980017516669712E-2</v>
      </c>
      <c r="L27">
        <v>1.3445671708072511</v>
      </c>
    </row>
    <row r="28" spans="5:12" x14ac:dyDescent="0.25">
      <c r="E28" t="str">
        <v>Rel. Errors</v>
      </c>
      <c r="F28">
        <v>1.8098274836467684E-6</v>
      </c>
      <c r="G28">
        <v>8.0967113804983028E-5</v>
      </c>
      <c r="J28">
        <v>1</v>
      </c>
      <c r="K28">
        <v>-3.0531133177191805E-16</v>
      </c>
      <c r="L28">
        <v>1.4558332909136844</v>
      </c>
    </row>
    <row r="29" spans="5:12" x14ac:dyDescent="0.25">
      <c r="J29" t="str">
        <v>Rel. Errors</v>
      </c>
      <c r="K29">
        <v>1.0767956797170965E-6</v>
      </c>
      <c r="L29">
        <v>5.0254456777406599E-5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workbookViewId="0"/>
  </sheetViews>
  <sheetFormatPr defaultRowHeight="15" x14ac:dyDescent="0.25"/>
  <sheetData>
    <row r="2" spans="1:9" x14ac:dyDescent="0.25">
      <c r="G2" t="str">
        <f t="array" ref="G2:I24">_xll.BVSOLVE(B11:B12,(x,y,z),D4:E5,{0,1},,,{"errorest",TRUE})</f>
        <v>x</v>
      </c>
      <c r="H2" t="str">
        <v>y</v>
      </c>
      <c r="I2" t="str">
        <v>z</v>
      </c>
    </row>
    <row r="3" spans="1:9" x14ac:dyDescent="0.25">
      <c r="A3" s="2" t="s">
        <v>9</v>
      </c>
      <c r="D3" s="2" t="s">
        <v>19</v>
      </c>
      <c r="G3">
        <v>0</v>
      </c>
      <c r="H3">
        <v>0.91290000000000004</v>
      </c>
      <c r="I3">
        <v>0.83522281030985079</v>
      </c>
    </row>
    <row r="4" spans="1:9" x14ac:dyDescent="0.25">
      <c r="A4" t="s">
        <v>10</v>
      </c>
      <c r="D4">
        <v>0</v>
      </c>
      <c r="E4">
        <f>y-0.9129</f>
        <v>8.7099999999999955E-2</v>
      </c>
      <c r="G4">
        <v>0.05</v>
      </c>
      <c r="H4">
        <v>0.95464566941449047</v>
      </c>
      <c r="I4">
        <v>0.83401880968488329</v>
      </c>
    </row>
    <row r="5" spans="1:9" x14ac:dyDescent="0.25">
      <c r="A5" t="s">
        <v>11</v>
      </c>
      <c r="B5">
        <v>1</v>
      </c>
      <c r="D5">
        <v>1</v>
      </c>
      <c r="E5">
        <f>y-0.375</f>
        <v>0.625</v>
      </c>
      <c r="G5">
        <v>0.1</v>
      </c>
      <c r="H5">
        <v>0.99623653000891688</v>
      </c>
      <c r="I5">
        <v>0.82893583023827322</v>
      </c>
    </row>
    <row r="6" spans="1:9" x14ac:dyDescent="0.25">
      <c r="A6" t="s">
        <v>12</v>
      </c>
      <c r="G6">
        <v>0.15000000000000002</v>
      </c>
      <c r="H6">
        <v>1.0374677070865699</v>
      </c>
      <c r="I6">
        <v>0.81959205575893956</v>
      </c>
    </row>
    <row r="7" spans="1:9" x14ac:dyDescent="0.25">
      <c r="A7" t="s">
        <v>16</v>
      </c>
      <c r="B7">
        <f>1+x^2</f>
        <v>1</v>
      </c>
      <c r="G7">
        <v>0.2</v>
      </c>
      <c r="H7">
        <v>1.0781286457868358</v>
      </c>
      <c r="I7">
        <v>0.80620122068145883</v>
      </c>
    </row>
    <row r="8" spans="1:9" x14ac:dyDescent="0.25">
      <c r="A8" t="s">
        <v>17</v>
      </c>
      <c r="B8">
        <f>2*x</f>
        <v>0</v>
      </c>
      <c r="G8">
        <v>0.25</v>
      </c>
      <c r="H8">
        <v>1.1180264777027902</v>
      </c>
      <c r="I8">
        <v>0.78914108911640846</v>
      </c>
    </row>
    <row r="9" spans="1:9" x14ac:dyDescent="0.25">
      <c r="A9" t="s">
        <v>13</v>
      </c>
      <c r="B9">
        <v>0.01</v>
      </c>
      <c r="G9">
        <v>0.3</v>
      </c>
      <c r="H9">
        <v>1.1569897184199716</v>
      </c>
      <c r="I9">
        <v>0.76890018868331789</v>
      </c>
    </row>
    <row r="10" spans="1:9" x14ac:dyDescent="0.25">
      <c r="A10" s="2" t="s">
        <v>14</v>
      </c>
      <c r="G10">
        <v>0.35</v>
      </c>
      <c r="H10">
        <v>1.1948718576593997</v>
      </c>
      <c r="I10">
        <v>0.74596908172562271</v>
      </c>
    </row>
    <row r="11" spans="1:9" x14ac:dyDescent="0.25">
      <c r="A11" t="s">
        <v>5</v>
      </c>
      <c r="B11">
        <f>z</f>
        <v>0</v>
      </c>
      <c r="G11">
        <v>0.39999999999999997</v>
      </c>
      <c r="H11">
        <v>1.2315422050746672</v>
      </c>
      <c r="I11">
        <v>0.7202597325079404</v>
      </c>
    </row>
    <row r="12" spans="1:9" x14ac:dyDescent="0.25">
      <c r="A12" t="s">
        <v>1</v>
      </c>
      <c r="B12">
        <f>((2.4/2-eps*dA)*y*z-z/y-dA/A*(1-0.4/2*y^2))/(eps*A*y)</f>
        <v>0</v>
      </c>
      <c r="G12">
        <v>0.44999999999999996</v>
      </c>
      <c r="H12">
        <v>1.266760161697416</v>
      </c>
      <c r="I12">
        <v>0.68486485398014429</v>
      </c>
    </row>
    <row r="13" spans="1:9" x14ac:dyDescent="0.25">
      <c r="G13">
        <v>0.49999999999999994</v>
      </c>
      <c r="H13">
        <v>1.2986488407217922</v>
      </c>
      <c r="I13">
        <v>0.54992658438844222</v>
      </c>
    </row>
    <row r="14" spans="1:9" x14ac:dyDescent="0.25">
      <c r="G14">
        <v>0.54999999999999993</v>
      </c>
      <c r="H14">
        <v>1.3055523110151102</v>
      </c>
      <c r="I14">
        <v>-0.73972112718814476</v>
      </c>
    </row>
    <row r="15" spans="1:9" x14ac:dyDescent="0.25">
      <c r="G15">
        <v>0.6</v>
      </c>
      <c r="H15">
        <v>1.0835844433217581</v>
      </c>
      <c r="I15">
        <v>-10.552193761336889</v>
      </c>
    </row>
    <row r="16" spans="1:9" x14ac:dyDescent="0.25">
      <c r="G16">
        <v>0.65</v>
      </c>
      <c r="H16">
        <v>0.60300228992896776</v>
      </c>
      <c r="I16">
        <v>-2.5322871607331634</v>
      </c>
    </row>
    <row r="17" spans="7:9" x14ac:dyDescent="0.25">
      <c r="G17">
        <v>0.70000000000000007</v>
      </c>
      <c r="H17">
        <v>0.54788512212879004</v>
      </c>
      <c r="I17">
        <v>-0.76691646025452487</v>
      </c>
    </row>
    <row r="18" spans="7:9" x14ac:dyDescent="0.25">
      <c r="G18">
        <v>0.75000000000000011</v>
      </c>
      <c r="H18">
        <v>0.51175896947009736</v>
      </c>
      <c r="I18">
        <v>-0.68353102243392672</v>
      </c>
    </row>
    <row r="19" spans="7:9" x14ac:dyDescent="0.25">
      <c r="G19">
        <v>0.80000000000000016</v>
      </c>
      <c r="H19">
        <v>0.47925217127249159</v>
      </c>
      <c r="I19">
        <v>-0.61880312009307215</v>
      </c>
    </row>
    <row r="20" spans="7:9" x14ac:dyDescent="0.25">
      <c r="G20">
        <v>0.8500000000000002</v>
      </c>
      <c r="H20">
        <v>0.44970751275741511</v>
      </c>
      <c r="I20">
        <v>-0.56442214254374723</v>
      </c>
    </row>
    <row r="21" spans="7:9" x14ac:dyDescent="0.25">
      <c r="G21">
        <v>0.90000000000000024</v>
      </c>
      <c r="H21">
        <v>0.42268723905559685</v>
      </c>
      <c r="I21">
        <v>-0.51744697027941144</v>
      </c>
    </row>
    <row r="22" spans="7:9" x14ac:dyDescent="0.25">
      <c r="G22">
        <v>0.95000000000000029</v>
      </c>
      <c r="H22">
        <v>0.39786885145036865</v>
      </c>
      <c r="I22">
        <v>-0.47612288819029341</v>
      </c>
    </row>
    <row r="23" spans="7:9" x14ac:dyDescent="0.25">
      <c r="G23">
        <v>1</v>
      </c>
      <c r="H23">
        <v>0.37499999999999994</v>
      </c>
      <c r="I23">
        <v>-0.43931262358075024</v>
      </c>
    </row>
    <row r="24" spans="7:9" x14ac:dyDescent="0.25">
      <c r="G24" t="str">
        <v>Rel. Errors</v>
      </c>
      <c r="H24">
        <v>8.3311908355917906E-7</v>
      </c>
      <c r="I24">
        <v>2.3667769408355945E-4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26"/>
  <sheetViews>
    <sheetView workbookViewId="0"/>
  </sheetViews>
  <sheetFormatPr defaultRowHeight="15" x14ac:dyDescent="0.25"/>
  <cols>
    <col min="1" max="2" width="9.28515625" bestFit="1" customWidth="1"/>
    <col min="3" max="3" width="12" bestFit="1" customWidth="1"/>
    <col min="4" max="6" width="9.28515625" bestFit="1" customWidth="1"/>
    <col min="8" max="9" width="9.28515625" bestFit="1" customWidth="1"/>
    <col min="10" max="10" width="12" bestFit="1" customWidth="1"/>
    <col min="11" max="11" width="9.28515625" bestFit="1" customWidth="1"/>
    <col min="12" max="12" width="11.7109375" bestFit="1" customWidth="1"/>
  </cols>
  <sheetData>
    <row r="2" spans="2:21" x14ac:dyDescent="0.25">
      <c r="B2" s="2" t="s">
        <v>9</v>
      </c>
      <c r="D2" s="2" t="s">
        <v>18</v>
      </c>
    </row>
    <row r="3" spans="2:21" x14ac:dyDescent="0.25">
      <c r="B3" t="s">
        <v>10</v>
      </c>
      <c r="D3">
        <v>1</v>
      </c>
      <c r="E3">
        <f>z</f>
        <v>0</v>
      </c>
      <c r="Q3" s="2" t="s">
        <v>29</v>
      </c>
    </row>
    <row r="4" spans="2:21" x14ac:dyDescent="0.25">
      <c r="B4" t="s">
        <v>15</v>
      </c>
      <c r="D4">
        <v>1</v>
      </c>
      <c r="E4">
        <f>v</f>
        <v>0</v>
      </c>
      <c r="H4" t="str">
        <f t="array" ref="H4:L26">_xll.BVSOLVE(C9:C12,(x,w,v,u,z),D3:E6,{1,2},,,{"errorest",TRUE})</f>
        <v>x</v>
      </c>
      <c r="I4" t="str">
        <v>w</v>
      </c>
      <c r="J4" t="str">
        <v>v</v>
      </c>
      <c r="K4" t="str">
        <v>u</v>
      </c>
      <c r="L4" t="str">
        <v>z</v>
      </c>
      <c r="Q4" t="str">
        <f t="array" ref="Q4:U26">_xll.BVSOLVE(C9:C12,(x,w,v,u,z),O8:P11,{1,2},,,{"errorest",TRUE})</f>
        <v>x</v>
      </c>
      <c r="R4" t="str">
        <v>w</v>
      </c>
      <c r="S4" t="str">
        <v>v</v>
      </c>
      <c r="T4" t="str">
        <v>u</v>
      </c>
      <c r="U4" t="str">
        <v>z</v>
      </c>
    </row>
    <row r="5" spans="2:21" x14ac:dyDescent="0.25">
      <c r="B5" t="s">
        <v>20</v>
      </c>
      <c r="D5">
        <v>2</v>
      </c>
      <c r="E5">
        <f>z</f>
        <v>0</v>
      </c>
      <c r="H5">
        <v>1</v>
      </c>
      <c r="I5">
        <v>-0.50000000000000067</v>
      </c>
      <c r="J5">
        <v>-5.1837823691449904E-18</v>
      </c>
      <c r="K5">
        <v>1.7132048600136531E-2</v>
      </c>
      <c r="L5">
        <v>0</v>
      </c>
      <c r="Q5">
        <v>1</v>
      </c>
      <c r="R5">
        <v>-0.25000000000000056</v>
      </c>
      <c r="S5">
        <v>1.2971539617393463E-17</v>
      </c>
      <c r="T5">
        <v>3.1395675673423643E-3</v>
      </c>
      <c r="U5">
        <v>0</v>
      </c>
    </row>
    <row r="6" spans="2:21" x14ac:dyDescent="0.25">
      <c r="B6" t="s">
        <v>21</v>
      </c>
      <c r="D6">
        <v>2</v>
      </c>
      <c r="E6">
        <f>v</f>
        <v>0</v>
      </c>
      <c r="H6">
        <v>1.05</v>
      </c>
      <c r="I6">
        <v>-0.33010935922802115</v>
      </c>
      <c r="J6">
        <v>-2.0516144009617276E-2</v>
      </c>
      <c r="K6">
        <v>1.6583820167122239E-2</v>
      </c>
      <c r="L6">
        <v>8.4716104315450593E-4</v>
      </c>
      <c r="Q6">
        <v>1.05</v>
      </c>
      <c r="R6">
        <v>-0.14500131464386812</v>
      </c>
      <c r="S6">
        <v>-9.7181725650883899E-3</v>
      </c>
      <c r="T6">
        <v>2.8747856521289922E-3</v>
      </c>
      <c r="U6">
        <v>1.5237692956833823E-4</v>
      </c>
    </row>
    <row r="7" spans="2:21" x14ac:dyDescent="0.25">
      <c r="B7" t="s">
        <v>12</v>
      </c>
      <c r="H7">
        <v>1.1000000000000001</v>
      </c>
      <c r="I7">
        <v>-0.20831910605644688</v>
      </c>
      <c r="J7">
        <v>-3.380916577890232E-2</v>
      </c>
      <c r="K7">
        <v>1.5200361606697691E-2</v>
      </c>
      <c r="L7">
        <v>1.644528009741505E-3</v>
      </c>
      <c r="O7" s="2" t="s">
        <v>28</v>
      </c>
      <c r="Q7">
        <v>1.1000000000000001</v>
      </c>
      <c r="R7">
        <v>-7.1716412094612436E-2</v>
      </c>
      <c r="S7">
        <v>-1.5026296110142303E-2</v>
      </c>
      <c r="T7">
        <v>2.240938473682114E-3</v>
      </c>
      <c r="U7">
        <v>2.8137131181890591E-4</v>
      </c>
    </row>
    <row r="8" spans="2:21" x14ac:dyDescent="0.25">
      <c r="B8" s="2" t="s">
        <v>14</v>
      </c>
      <c r="H8">
        <v>1.1500000000000001</v>
      </c>
      <c r="I8">
        <v>-0.12078287183530939</v>
      </c>
      <c r="J8">
        <v>-4.1916659993034365E-2</v>
      </c>
      <c r="K8">
        <v>1.3289012251366295E-2</v>
      </c>
      <c r="L8">
        <v>2.3584464102682379E-3</v>
      </c>
      <c r="O8">
        <v>1</v>
      </c>
      <c r="P8">
        <f>z</f>
        <v>0</v>
      </c>
      <c r="Q8">
        <v>1.1500000000000001</v>
      </c>
      <c r="R8">
        <v>-2.0726055656958123E-2</v>
      </c>
      <c r="S8">
        <v>-1.725980103877096E-2</v>
      </c>
      <c r="T8">
        <v>1.4231852490407134E-3</v>
      </c>
      <c r="U8">
        <v>3.7343649278458852E-4</v>
      </c>
    </row>
    <row r="9" spans="2:21" x14ac:dyDescent="0.25">
      <c r="B9" t="s">
        <v>6</v>
      </c>
      <c r="C9" t="e">
        <f>(1-6*x^2*w-6*x*v)/x^3</f>
        <v>#DIV/0!</v>
      </c>
      <c r="H9">
        <v>1.2000000000000002</v>
      </c>
      <c r="I9">
        <v>-5.7870373016361921E-2</v>
      </c>
      <c r="J9">
        <v>-4.6296295932936077E-2</v>
      </c>
      <c r="K9">
        <v>1.1070604721486268E-2</v>
      </c>
      <c r="L9">
        <v>2.9683456623655242E-3</v>
      </c>
      <c r="O9">
        <v>1</v>
      </c>
      <c r="P9">
        <f>v</f>
        <v>0</v>
      </c>
      <c r="Q9">
        <v>1.2000000000000002</v>
      </c>
      <c r="R9">
        <v>1.4467593468150564E-2</v>
      </c>
      <c r="S9">
        <v>-1.7361111226157751E-2</v>
      </c>
      <c r="T9">
        <v>5.5034598089547697E-4</v>
      </c>
      <c r="U9">
        <v>4.2279357981090418E-4</v>
      </c>
    </row>
    <row r="10" spans="2:21" x14ac:dyDescent="0.25">
      <c r="B10" t="s">
        <v>7</v>
      </c>
      <c r="C10">
        <f>w</f>
        <v>0</v>
      </c>
      <c r="H10">
        <v>1.2500000000000002</v>
      </c>
      <c r="I10">
        <v>-1.2799999999999817E-2</v>
      </c>
      <c r="J10">
        <v>-4.8000000000000126E-2</v>
      </c>
      <c r="K10">
        <v>8.7038242572413643E-3</v>
      </c>
      <c r="L10">
        <v>3.4630586927300992E-3</v>
      </c>
      <c r="O10">
        <v>1.5</v>
      </c>
      <c r="P10">
        <f>z</f>
        <v>0</v>
      </c>
      <c r="Q10">
        <v>1.2500000000000002</v>
      </c>
      <c r="R10">
        <v>3.840000000000017E-2</v>
      </c>
      <c r="S10">
        <v>-1.6000000000000028E-2</v>
      </c>
      <c r="T10">
        <v>-2.8865677555277422E-4</v>
      </c>
      <c r="U10">
        <v>4.2905060597893705E-4</v>
      </c>
    </row>
    <row r="11" spans="2:21" x14ac:dyDescent="0.25">
      <c r="B11" t="s">
        <v>0</v>
      </c>
      <c r="C11">
        <f>v</f>
        <v>0</v>
      </c>
      <c r="H11">
        <v>1.3000000000000003</v>
      </c>
      <c r="I11">
        <v>1.9257029938304228E-2</v>
      </c>
      <c r="J11">
        <v>-4.7792444402321617E-2</v>
      </c>
      <c r="K11">
        <v>6.3023465394614116E-3</v>
      </c>
      <c r="L11">
        <v>3.8381677964479037E-3</v>
      </c>
      <c r="O11">
        <v>1.5</v>
      </c>
      <c r="P11">
        <f>v</f>
        <v>0</v>
      </c>
      <c r="Q11">
        <v>1.3000000000000003</v>
      </c>
      <c r="R11">
        <v>5.4269808054453632E-2</v>
      </c>
      <c r="S11">
        <v>-1.3654984008156628E-2</v>
      </c>
      <c r="T11">
        <v>-1.0333297938860222E-3</v>
      </c>
      <c r="U11">
        <v>3.9551122135981511E-4</v>
      </c>
    </row>
    <row r="12" spans="2:21" x14ac:dyDescent="0.25">
      <c r="B12" t="s">
        <v>1</v>
      </c>
      <c r="C12">
        <f>u</f>
        <v>0</v>
      </c>
      <c r="H12">
        <v>1.3500000000000003</v>
      </c>
      <c r="I12">
        <v>4.1773216299250043E-2</v>
      </c>
      <c r="J12">
        <v>-4.623278967460976E-2</v>
      </c>
      <c r="K12">
        <v>3.9470334330698256E-3</v>
      </c>
      <c r="L12">
        <v>4.0940759610150384E-3</v>
      </c>
      <c r="Q12">
        <v>1.3500000000000003</v>
      </c>
      <c r="R12">
        <v>6.4353333768481111E-2</v>
      </c>
      <c r="S12">
        <v>-1.0669105333762413E-2</v>
      </c>
      <c r="T12">
        <v>-1.643527151769427E-3</v>
      </c>
      <c r="U12">
        <v>3.2796689291401558E-4</v>
      </c>
    </row>
    <row r="13" spans="2:21" x14ac:dyDescent="0.25">
      <c r="H13">
        <v>1.4000000000000004</v>
      </c>
      <c r="I13">
        <v>5.7267805272356011E-2</v>
      </c>
      <c r="J13">
        <v>-4.3731778455864387E-2</v>
      </c>
      <c r="K13">
        <v>1.6946975279253694E-3</v>
      </c>
      <c r="L13">
        <v>4.2345971487666367E-3</v>
      </c>
      <c r="Q13">
        <v>1.4000000000000004</v>
      </c>
      <c r="R13">
        <v>7.0283215255294212E-2</v>
      </c>
      <c r="S13">
        <v>-7.2886297272321664E-3</v>
      </c>
      <c r="T13">
        <v>-2.093701878774236E-3</v>
      </c>
      <c r="U13">
        <v>2.3383129568639712E-4</v>
      </c>
    </row>
    <row r="14" spans="2:21" x14ac:dyDescent="0.25">
      <c r="H14">
        <v>1.4500000000000004</v>
      </c>
      <c r="I14">
        <v>6.7582756654926149E-2</v>
      </c>
      <c r="J14">
        <v>-4.0592070130176329E-2</v>
      </c>
      <c r="K14">
        <v>-4.1554299235695684E-4</v>
      </c>
      <c r="L14">
        <v>4.2659211410245529E-3</v>
      </c>
      <c r="Q14">
        <v>1.4500000000000004</v>
      </c>
      <c r="R14">
        <v>7.3238218041520184E-2</v>
      </c>
      <c r="S14">
        <v>-3.6901882198060957E-3</v>
      </c>
      <c r="T14">
        <v>-2.3687850098801232E-3</v>
      </c>
      <c r="U14">
        <v>1.2151901416520555E-4</v>
      </c>
    </row>
    <row r="15" spans="2:21" x14ac:dyDescent="0.25">
      <c r="H15">
        <v>1.5000000000000004</v>
      </c>
      <c r="I15">
        <v>7.4074074074074209E-2</v>
      </c>
      <c r="J15">
        <v>-3.7037037037037077E-2</v>
      </c>
      <c r="K15">
        <v>-2.3576195680035917E-3</v>
      </c>
      <c r="L15">
        <v>4.1958508767717005E-3</v>
      </c>
      <c r="Q15">
        <v>1.5000000000000004</v>
      </c>
      <c r="R15">
        <v>7.4074074074074112E-2</v>
      </c>
      <c r="S15">
        <v>3.2895515420528895E-17</v>
      </c>
      <c r="T15">
        <v>-2.4612117119087984E-3</v>
      </c>
      <c r="U15">
        <v>-1.0929971572923277E-18</v>
      </c>
    </row>
    <row r="16" spans="2:21" x14ac:dyDescent="0.25">
      <c r="H16">
        <v>1.5500000000000005</v>
      </c>
      <c r="I16">
        <v>7.7745931258859341E-2</v>
      </c>
      <c r="J16">
        <v>-3.3231512905109561E-2</v>
      </c>
      <c r="K16">
        <v>-4.1150957102370194E-3</v>
      </c>
      <c r="L16">
        <v>4.0332397588567779E-3</v>
      </c>
      <c r="Q16">
        <v>1.5500000000000005</v>
      </c>
      <c r="R16">
        <v>7.341468151986312E-2</v>
      </c>
      <c r="S16">
        <v>3.6923903028146547E-3</v>
      </c>
      <c r="T16">
        <v>-2.3687630102303876E-3</v>
      </c>
      <c r="U16">
        <v>-1.215188317554161E-4</v>
      </c>
    </row>
    <row r="17" spans="8:21" x14ac:dyDescent="0.25">
      <c r="H17">
        <v>1.6000000000000005</v>
      </c>
      <c r="I17">
        <v>7.9345703071100324E-2</v>
      </c>
      <c r="J17">
        <v>-2.9296874991206662E-2</v>
      </c>
      <c r="K17">
        <v>-5.6786367785221703E-3</v>
      </c>
      <c r="L17">
        <v>3.7875764255136243E-3</v>
      </c>
      <c r="Q17">
        <v>1.6000000000000005</v>
      </c>
      <c r="R17">
        <v>7.1716308797979703E-2</v>
      </c>
      <c r="S17">
        <v>7.3242187174690672E-3</v>
      </c>
      <c r="T17">
        <v>-2.0929928045578979E-3</v>
      </c>
      <c r="U17">
        <v>-2.3381950647109422E-4</v>
      </c>
    </row>
    <row r="18" spans="8:21" x14ac:dyDescent="0.25">
      <c r="H18">
        <v>1.6500000000000006</v>
      </c>
      <c r="I18">
        <v>7.9431935216349447E-2</v>
      </c>
      <c r="J18">
        <v>-2.5322091444297527E-2</v>
      </c>
      <c r="K18">
        <v>-7.0441274608465171E-3</v>
      </c>
      <c r="L18">
        <v>3.4686790167575777E-3</v>
      </c>
      <c r="Q18">
        <v>1.6500000000000006</v>
      </c>
      <c r="R18">
        <v>6.9313217162982457E-2</v>
      </c>
      <c r="S18">
        <v>1.085232492851405E-2</v>
      </c>
      <c r="T18">
        <v>-1.6380777368761592E-3</v>
      </c>
      <c r="U18">
        <v>-3.2783138960598723E-4</v>
      </c>
    </row>
    <row r="19" spans="8:21" x14ac:dyDescent="0.25">
      <c r="H19">
        <v>1.7000000000000006</v>
      </c>
      <c r="I19">
        <v>7.8423390442659877E-2</v>
      </c>
      <c r="J19">
        <v>-2.1371870533051965E-2</v>
      </c>
      <c r="K19">
        <v>-8.2112653176888654E-3</v>
      </c>
      <c r="L19">
        <v>3.0864710753873924E-3</v>
      </c>
      <c r="Q19">
        <v>1.7000000000000006</v>
      </c>
      <c r="R19">
        <v>6.6450353762027223E-2</v>
      </c>
      <c r="S19">
        <v>1.4247913704953812E-2</v>
      </c>
      <c r="T19">
        <v>-1.0099747226851056E-3</v>
      </c>
      <c r="U19">
        <v>-3.9474017808946384E-4</v>
      </c>
    </row>
    <row r="20" spans="8:21" x14ac:dyDescent="0.25">
      <c r="H20">
        <v>1.7500000000000007</v>
      </c>
      <c r="I20">
        <v>7.6634735526863826E-2</v>
      </c>
      <c r="J20">
        <v>-1.749271137026237E-2</v>
      </c>
      <c r="K20">
        <v>-9.1825064117440694E-3</v>
      </c>
      <c r="L20">
        <v>2.6508185110172095E-3</v>
      </c>
      <c r="Q20">
        <v>1.7500000000000007</v>
      </c>
      <c r="R20">
        <v>6.3306955435235263E-2</v>
      </c>
      <c r="S20">
        <v>1.7492711370262454E-2</v>
      </c>
      <c r="T20">
        <v>-2.1580377106874513E-4</v>
      </c>
      <c r="U20">
        <v>-4.2606067600567762E-4</v>
      </c>
    </row>
    <row r="21" spans="8:21" x14ac:dyDescent="0.25">
      <c r="H21">
        <v>1.8000000000000007</v>
      </c>
      <c r="I21">
        <v>7.4302697802221651E-2</v>
      </c>
      <c r="J21">
        <v>-1.3717421132405271E-2</v>
      </c>
      <c r="K21">
        <v>-9.9622732684679621E-3</v>
      </c>
      <c r="L21">
        <v>2.1714124228194901E-3</v>
      </c>
      <c r="Q21">
        <v>1.8000000000000007</v>
      </c>
      <c r="R21">
        <v>6.0013717441778656E-2</v>
      </c>
      <c r="S21">
        <v>2.0576131683636058E-2</v>
      </c>
      <c r="T21">
        <v>7.3660372264769066E-4</v>
      </c>
      <c r="U21">
        <v>-4.1368307325433091E-4</v>
      </c>
    </row>
    <row r="22" spans="8:21" x14ac:dyDescent="0.25">
      <c r="H22">
        <v>1.8500000000000008</v>
      </c>
      <c r="I22">
        <v>7.1605374339512098E-2</v>
      </c>
      <c r="J22">
        <v>-1.0068505318396759E-2</v>
      </c>
      <c r="K22">
        <v>-1.0556359028232095E-2</v>
      </c>
      <c r="L22">
        <v>1.6576863742391696E-3</v>
      </c>
      <c r="Q22">
        <v>1.8500000000000008</v>
      </c>
      <c r="R22">
        <v>5.6665355901632394E-2</v>
      </c>
      <c r="S22">
        <v>2.3493179073922808E-2</v>
      </c>
      <c r="T22">
        <v>1.8390343012276125E-3</v>
      </c>
      <c r="U22">
        <v>-3.4989984377511182E-4</v>
      </c>
    </row>
    <row r="23" spans="8:21" x14ac:dyDescent="0.25">
      <c r="H23">
        <v>1.9000000000000008</v>
      </c>
      <c r="I23">
        <v>6.8676575541217894E-2</v>
      </c>
      <c r="J23">
        <v>-6.5607231390821738E-3</v>
      </c>
      <c r="K23">
        <v>-1.0971479227521948E-2</v>
      </c>
      <c r="L23">
        <v>1.1187595993120921E-3</v>
      </c>
      <c r="Q23">
        <v>1.9000000000000008</v>
      </c>
      <c r="R23">
        <v>5.3329854708529148E-2</v>
      </c>
      <c r="S23">
        <v>2.6242892555929563E-2</v>
      </c>
      <c r="T23">
        <v>3.0831311513316471E-3</v>
      </c>
      <c r="U23">
        <v>-2.2741855754559011E-4</v>
      </c>
    </row>
    <row r="24" spans="8:21" x14ac:dyDescent="0.25">
      <c r="H24">
        <v>1.9500000000000008</v>
      </c>
      <c r="I24">
        <v>6.5616542611351913E-2</v>
      </c>
      <c r="J24">
        <v>-3.2030209508912329E-3</v>
      </c>
      <c r="K24">
        <v>-1.1214935066614697E-2</v>
      </c>
      <c r="L24">
        <v>5.6339970516261224E-4</v>
      </c>
      <c r="Q24">
        <v>1.9500000000000008</v>
      </c>
      <c r="R24">
        <v>5.0055307214939518E-2</v>
      </c>
      <c r="S24">
        <v>2.8827188592002454E-2</v>
      </c>
      <c r="T24">
        <v>4.4605654920649718E-3</v>
      </c>
      <c r="U24">
        <v>-3.9364522531841565E-5</v>
      </c>
    </row>
    <row r="25" spans="8:21" x14ac:dyDescent="0.25">
      <c r="H25">
        <v>2</v>
      </c>
      <c r="I25">
        <v>6.2500000000000042E-2</v>
      </c>
      <c r="J25">
        <v>-4.3368086899420177E-19</v>
      </c>
      <c r="K25">
        <v>-1.1294361119890916E-2</v>
      </c>
      <c r="L25">
        <v>-1.0842021724855044E-18</v>
      </c>
      <c r="Q25">
        <v>2</v>
      </c>
      <c r="R25">
        <v>4.6874999999999972E-2</v>
      </c>
      <c r="S25">
        <v>3.1250000000000028E-2</v>
      </c>
      <c r="T25">
        <v>5.9631578473150169E-3</v>
      </c>
      <c r="U25">
        <v>2.2072382721936523E-4</v>
      </c>
    </row>
    <row r="26" spans="8:21" x14ac:dyDescent="0.25">
      <c r="H26" t="str">
        <v>Rel. Errors</v>
      </c>
      <c r="I26">
        <v>1.3398849239784738E-8</v>
      </c>
      <c r="J26">
        <v>1.6581649994653615E-9</v>
      </c>
      <c r="K26">
        <v>2.1742372425170852E-10</v>
      </c>
      <c r="L26">
        <v>3.1185521705048504E-11</v>
      </c>
      <c r="Q26" t="str">
        <v>Rel. Errors</v>
      </c>
      <c r="R26">
        <v>5.0475841133144072E-9</v>
      </c>
      <c r="S26">
        <v>6.1241040867240916E-10</v>
      </c>
      <c r="T26">
        <v>7.8555333318928997E-11</v>
      </c>
      <c r="U26">
        <v>1.0876950065743466E-11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3"/>
  <sheetViews>
    <sheetView workbookViewId="0"/>
  </sheetViews>
  <sheetFormatPr defaultRowHeight="15" x14ac:dyDescent="0.25"/>
  <cols>
    <col min="8" max="9" width="9.42578125" bestFit="1" customWidth="1"/>
    <col min="10" max="10" width="12.85546875" bestFit="1" customWidth="1"/>
    <col min="11" max="11" width="10" bestFit="1" customWidth="1"/>
    <col min="12" max="12" width="12.85546875" bestFit="1" customWidth="1"/>
  </cols>
  <sheetData>
    <row r="2" spans="1:14" x14ac:dyDescent="0.25">
      <c r="A2" s="2" t="s">
        <v>9</v>
      </c>
      <c r="D2" s="2" t="s">
        <v>19</v>
      </c>
      <c r="H2" t="str">
        <f t="array" ref="H2:L23">_xll.BVSOLVE(B10:B13,B3:B7,D3:E5,{0,1},1)</f>
        <v>x</v>
      </c>
      <c r="I2" t="str">
        <v>u1_</v>
      </c>
      <c r="J2" t="str">
        <v>u2_</v>
      </c>
      <c r="K2" t="str">
        <v>u3_</v>
      </c>
      <c r="L2" t="str">
        <v>y</v>
      </c>
      <c r="N2" t="s">
        <v>8</v>
      </c>
    </row>
    <row r="3" spans="1:14" x14ac:dyDescent="0.25">
      <c r="A3" t="s">
        <v>10</v>
      </c>
      <c r="D3">
        <v>0</v>
      </c>
      <c r="E3">
        <f>u1_-SIN(0)</f>
        <v>0</v>
      </c>
      <c r="H3">
        <v>0</v>
      </c>
      <c r="I3">
        <v>0</v>
      </c>
      <c r="J3">
        <v>-9.3319239253209525E-16</v>
      </c>
      <c r="K3">
        <v>1</v>
      </c>
      <c r="L3">
        <v>1.238948346575845E-5</v>
      </c>
      <c r="N3">
        <f>(I3-SIN(H3))*(L3-EXP(H3))</f>
        <v>0</v>
      </c>
    </row>
    <row r="4" spans="1:14" x14ac:dyDescent="0.25">
      <c r="A4" t="s">
        <v>22</v>
      </c>
      <c r="D4">
        <v>0</v>
      </c>
      <c r="E4">
        <f>u3_-1</f>
        <v>-1</v>
      </c>
      <c r="H4">
        <v>0.05</v>
      </c>
      <c r="I4">
        <v>4.997916928817734E-2</v>
      </c>
      <c r="J4">
        <v>4.9979169227016514E-2</v>
      </c>
      <c r="K4">
        <v>1.0000000611599169</v>
      </c>
      <c r="L4">
        <v>6.7521213664739919E-6</v>
      </c>
      <c r="N4">
        <f t="shared" ref="N4:N23" si="0">(I4-SIN(H4))*(L4-EXP(H4))</f>
        <v>-1.8396084417161329E-11</v>
      </c>
    </row>
    <row r="5" spans="1:14" x14ac:dyDescent="0.25">
      <c r="A5" t="s">
        <v>23</v>
      </c>
      <c r="D5">
        <v>1</v>
      </c>
      <c r="E5">
        <f>u2_-SIN(1)</f>
        <v>-0.8414709848078965</v>
      </c>
      <c r="H5">
        <v>0.1</v>
      </c>
      <c r="I5">
        <v>9.983341662639024E-2</v>
      </c>
      <c r="J5">
        <v>9.9833416682754597E-2</v>
      </c>
      <c r="K5">
        <v>0.99999994334063236</v>
      </c>
      <c r="L5">
        <v>-4.9509147664211866E-7</v>
      </c>
      <c r="N5">
        <f t="shared" si="0"/>
        <v>2.2587399678018985E-11</v>
      </c>
    </row>
    <row r="6" spans="1:14" x14ac:dyDescent="0.25">
      <c r="A6" t="s">
        <v>24</v>
      </c>
      <c r="H6">
        <v>0.15000000000000002</v>
      </c>
      <c r="I6">
        <v>0.14943813247868398</v>
      </c>
      <c r="J6">
        <v>0.14943813244454915</v>
      </c>
      <c r="K6">
        <v>1.00000003406494</v>
      </c>
      <c r="L6">
        <v>-1.0358397913120452E-6</v>
      </c>
      <c r="N6">
        <f t="shared" si="0"/>
        <v>-5.9076282068425274E-12</v>
      </c>
    </row>
    <row r="7" spans="1:14" x14ac:dyDescent="0.25">
      <c r="A7" t="s">
        <v>11</v>
      </c>
      <c r="H7">
        <v>0.2</v>
      </c>
      <c r="I7">
        <v>0.19866933086618821</v>
      </c>
      <c r="J7">
        <v>0.1986693307825142</v>
      </c>
      <c r="K7">
        <v>1.0000000836040435</v>
      </c>
      <c r="L7">
        <v>-1.4590279844804953E-6</v>
      </c>
      <c r="N7">
        <f t="shared" si="0"/>
        <v>-8.6874809431000891E-11</v>
      </c>
    </row>
    <row r="8" spans="1:14" x14ac:dyDescent="0.25">
      <c r="A8" t="s">
        <v>13</v>
      </c>
      <c r="B8">
        <v>1E-3</v>
      </c>
      <c r="H8">
        <v>0.25</v>
      </c>
      <c r="I8">
        <v>0.24740395921425107</v>
      </c>
      <c r="J8">
        <v>0.24740395925454262</v>
      </c>
      <c r="K8">
        <v>0.99999995986165136</v>
      </c>
      <c r="L8">
        <v>4.5036737408404132E-6</v>
      </c>
      <c r="N8">
        <f t="shared" si="0"/>
        <v>5.1709922224000421E-11</v>
      </c>
    </row>
    <row r="9" spans="1:14" x14ac:dyDescent="0.25">
      <c r="A9" s="2" t="s">
        <v>14</v>
      </c>
      <c r="H9">
        <v>0.3</v>
      </c>
      <c r="I9">
        <v>0.29552020667852963</v>
      </c>
      <c r="J9">
        <v>0.2955202066734367</v>
      </c>
      <c r="K9">
        <v>1.0000000049605349</v>
      </c>
      <c r="L9">
        <v>-5.6532452513780878E-6</v>
      </c>
      <c r="N9">
        <f t="shared" si="0"/>
        <v>-2.3204281702663261E-11</v>
      </c>
    </row>
    <row r="10" spans="1:14" x14ac:dyDescent="0.25">
      <c r="A10" t="s">
        <v>25</v>
      </c>
      <c r="B10">
        <f>(eps+u2_-SIN(x))*y+COS(x)</f>
        <v>1</v>
      </c>
      <c r="H10">
        <v>0.35</v>
      </c>
      <c r="I10">
        <v>0.34289780749950638</v>
      </c>
      <c r="J10">
        <v>0.34289780748335752</v>
      </c>
      <c r="K10">
        <v>1.0000000160164955</v>
      </c>
      <c r="L10">
        <v>-1.840650816145031E-5</v>
      </c>
      <c r="N10">
        <f t="shared" si="0"/>
        <v>-6.251788481999938E-11</v>
      </c>
    </row>
    <row r="11" spans="1:14" x14ac:dyDescent="0.25">
      <c r="A11" t="s">
        <v>26</v>
      </c>
      <c r="B11">
        <f>COS(x)</f>
        <v>1</v>
      </c>
      <c r="H11">
        <v>0.39999999999999997</v>
      </c>
      <c r="I11">
        <v>0.38941834228013106</v>
      </c>
      <c r="J11">
        <v>0.38941834227531946</v>
      </c>
      <c r="K11">
        <v>1.0000000043998163</v>
      </c>
      <c r="L11">
        <v>7.3363949938615025E-6</v>
      </c>
      <c r="N11">
        <f t="shared" si="0"/>
        <v>4.2545749563076939E-11</v>
      </c>
    </row>
    <row r="12" spans="1:14" x14ac:dyDescent="0.25">
      <c r="A12" t="s">
        <v>27</v>
      </c>
      <c r="B12">
        <f>y</f>
        <v>0</v>
      </c>
      <c r="H12">
        <v>0.44999999999999996</v>
      </c>
      <c r="I12">
        <v>0.43496553411796712</v>
      </c>
      <c r="J12">
        <v>0.43496553415035016</v>
      </c>
      <c r="K12">
        <v>0.99999996693288096</v>
      </c>
      <c r="L12">
        <v>-4.39220590713734E-6</v>
      </c>
      <c r="N12">
        <f t="shared" si="0"/>
        <v>-1.0565661484737763E-11</v>
      </c>
    </row>
    <row r="13" spans="1:14" x14ac:dyDescent="0.25">
      <c r="A13">
        <v>0</v>
      </c>
      <c r="B13">
        <f>(u1_-SIN(x))*(y-EXP(x))</f>
        <v>0</v>
      </c>
      <c r="H13">
        <v>0.49999999999999994</v>
      </c>
      <c r="I13">
        <v>0.47942553840629537</v>
      </c>
      <c r="J13">
        <v>0.47942553860420251</v>
      </c>
      <c r="K13">
        <v>0.99999980140899836</v>
      </c>
      <c r="L13">
        <v>-4.4364393633068358E-5</v>
      </c>
      <c r="N13">
        <f t="shared" si="0"/>
        <v>3.2630321553191927E-10</v>
      </c>
    </row>
    <row r="14" spans="1:14" x14ac:dyDescent="0.25">
      <c r="H14">
        <v>0.54999999999999993</v>
      </c>
      <c r="I14">
        <v>0.52268722894574626</v>
      </c>
      <c r="J14">
        <v>0.52268722889314723</v>
      </c>
      <c r="K14">
        <v>1.0000000516515319</v>
      </c>
      <c r="L14">
        <v>5.825460937103297E-6</v>
      </c>
      <c r="N14">
        <f t="shared" si="0"/>
        <v>-2.6149766876059163E-11</v>
      </c>
    </row>
    <row r="15" spans="1:14" x14ac:dyDescent="0.25">
      <c r="H15">
        <v>0.6</v>
      </c>
      <c r="I15">
        <v>0.5646424733780826</v>
      </c>
      <c r="J15">
        <v>0.56464247342476293</v>
      </c>
      <c r="K15">
        <v>0.99999995256695295</v>
      </c>
      <c r="L15">
        <v>-4.1891322428599012E-7</v>
      </c>
      <c r="N15">
        <f t="shared" si="0"/>
        <v>3.0889972627570447E-11</v>
      </c>
    </row>
    <row r="16" spans="1:14" x14ac:dyDescent="0.25">
      <c r="H16">
        <v>0.65</v>
      </c>
      <c r="I16">
        <v>0.60518640574008875</v>
      </c>
      <c r="J16">
        <v>0.60518640571295979</v>
      </c>
      <c r="K16">
        <v>1.0000000265622742</v>
      </c>
      <c r="L16">
        <v>-8.1652693572106074E-7</v>
      </c>
      <c r="N16">
        <f t="shared" si="0"/>
        <v>-7.7564216045728191E-12</v>
      </c>
    </row>
    <row r="17" spans="8:14" x14ac:dyDescent="0.25">
      <c r="H17">
        <v>0.70000000000000007</v>
      </c>
      <c r="I17">
        <v>0.64421768729403994</v>
      </c>
      <c r="J17">
        <v>0.64421768722776784</v>
      </c>
      <c r="K17">
        <v>1.0000000657051495</v>
      </c>
      <c r="L17">
        <v>-1.1412296517413345E-6</v>
      </c>
      <c r="N17">
        <f t="shared" si="0"/>
        <v>-1.1347264207578551E-10</v>
      </c>
    </row>
    <row r="18" spans="8:14" x14ac:dyDescent="0.25">
      <c r="H18">
        <v>0.75000000000000011</v>
      </c>
      <c r="I18">
        <v>0.6816387599928001</v>
      </c>
      <c r="J18">
        <v>0.6816387600233903</v>
      </c>
      <c r="K18">
        <v>0.99999996901957833</v>
      </c>
      <c r="L18">
        <v>3.401009841938439E-6</v>
      </c>
      <c r="N18">
        <f t="shared" si="0"/>
        <v>6.46406515202758E-11</v>
      </c>
    </row>
    <row r="19" spans="8:14" x14ac:dyDescent="0.25">
      <c r="H19">
        <v>0.80000000000000016</v>
      </c>
      <c r="I19">
        <v>0.71735609091195129</v>
      </c>
      <c r="J19">
        <v>0.71735609090820995</v>
      </c>
      <c r="K19">
        <v>1.0000000031354241</v>
      </c>
      <c r="L19">
        <v>-4.0721507118220448E-6</v>
      </c>
      <c r="N19">
        <f t="shared" si="0"/>
        <v>-2.7659944900837535E-11</v>
      </c>
    </row>
    <row r="20" spans="8:14" x14ac:dyDescent="0.25">
      <c r="H20">
        <v>0.8500000000000002</v>
      </c>
      <c r="I20">
        <v>0.75128040517195005</v>
      </c>
      <c r="J20">
        <v>0.75128040516022443</v>
      </c>
      <c r="K20">
        <v>1.0000000111196266</v>
      </c>
      <c r="L20">
        <v>-1.3217851916940389E-5</v>
      </c>
      <c r="N20">
        <f t="shared" si="0"/>
        <v>-7.4067162545064189E-11</v>
      </c>
    </row>
    <row r="21" spans="8:14" x14ac:dyDescent="0.25">
      <c r="H21">
        <v>0.90000000000000024</v>
      </c>
      <c r="I21">
        <v>0.7833269096080453</v>
      </c>
      <c r="J21">
        <v>0.78332690960491025</v>
      </c>
      <c r="K21">
        <v>1.0000000026838585</v>
      </c>
      <c r="L21">
        <v>4.9914704057727919E-6</v>
      </c>
      <c r="N21">
        <f t="shared" si="0"/>
        <v>4.7810231017208929E-11</v>
      </c>
    </row>
    <row r="22" spans="8:14" x14ac:dyDescent="0.25">
      <c r="H22">
        <v>0.95000000000000029</v>
      </c>
      <c r="I22">
        <v>0.81341550479370217</v>
      </c>
      <c r="J22">
        <v>0.81341550481437586</v>
      </c>
      <c r="K22">
        <v>0.99999997901744286</v>
      </c>
      <c r="L22">
        <v>-2.8173773670804115E-6</v>
      </c>
      <c r="N22">
        <f t="shared" si="0"/>
        <v>-1.1191492277782815E-11</v>
      </c>
    </row>
    <row r="23" spans="8:14" x14ac:dyDescent="0.25">
      <c r="H23">
        <v>1</v>
      </c>
      <c r="I23">
        <v>0.84147098468173287</v>
      </c>
      <c r="J23">
        <v>0.8414709848078965</v>
      </c>
      <c r="K23">
        <v>0.99999987352771469</v>
      </c>
      <c r="L23">
        <v>-2.8321310002878648E-5</v>
      </c>
      <c r="N23">
        <f t="shared" si="0"/>
        <v>3.4295188980956186E-10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Readme</vt:lpstr>
      <vt:lpstr>Example 1</vt:lpstr>
      <vt:lpstr>Example 2</vt:lpstr>
      <vt:lpstr>Example 3</vt:lpstr>
      <vt:lpstr>Example 4</vt:lpstr>
      <vt:lpstr>'Example 2'!A</vt:lpstr>
      <vt:lpstr>'Example 2'!dA</vt:lpstr>
      <vt:lpstr>'Example 1'!eps</vt:lpstr>
      <vt:lpstr>'Example 2'!eps</vt:lpstr>
      <vt:lpstr>'Example 4'!eps</vt:lpstr>
      <vt:lpstr>'Example 1'!u</vt:lpstr>
      <vt:lpstr>'Example 3'!u</vt:lpstr>
      <vt:lpstr>'Example 4'!u1_</vt:lpstr>
      <vt:lpstr>'Example 4'!u2_</vt:lpstr>
      <vt:lpstr>'Example 4'!u3_</vt:lpstr>
      <vt:lpstr>'Example 3'!v</vt:lpstr>
      <vt:lpstr>'Example 3'!w</vt:lpstr>
      <vt:lpstr>'Example 1'!x</vt:lpstr>
      <vt:lpstr>'Example 2'!x</vt:lpstr>
      <vt:lpstr>'Example 3'!x</vt:lpstr>
      <vt:lpstr>'Example 4'!x</vt:lpstr>
      <vt:lpstr>'Example 2'!y</vt:lpstr>
      <vt:lpstr>'Example 4'!y</vt:lpstr>
      <vt:lpstr>'Example 1'!z</vt:lpstr>
      <vt:lpstr>'Example 2'!z</vt:lpstr>
      <vt:lpstr>'Example 3'!z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2018-04-03T01:37:26Z</dcterms:created>
  <dcterms:modified xsi:type="dcterms:W3CDTF">2020-09-02T01:46:01Z</dcterms:modified>
</cp:coreProperties>
</file>